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EUROPE_TERRITOIRES\01 - Aménagement du territoire\02 - Dotations\01 - DSIL et DSID\05 - DSIL et DSID 2026\06_transmission DGCL + internet\"/>
    </mc:Choice>
  </mc:AlternateContent>
  <bookViews>
    <workbookView xWindow="0" yWindow="0" windowWidth="16380" windowHeight="8190" tabRatio="500" activeTab="1"/>
  </bookViews>
  <sheets>
    <sheet name="Feuil3" sheetId="5" r:id="rId1"/>
    <sheet name="DSIL 2026 - Listes des projets" sheetId="1" r:id="rId2"/>
    <sheet name="Ne pas modifier" sheetId="2" state="hidden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1" hidden="1">'DSIL 2026 - Listes des projets'!$A$4:$E$60</definedName>
    <definedName name="_xlnm.Print_Area" localSheetId="1">'DSIL 2026 - Listes des projets'!$A$2:$F$60</definedName>
  </definedNames>
  <calcPr calcId="162913" iterateDelta="1E-4"/>
  <pivotCaches>
    <pivotCache cacheId="0" r:id="rId8"/>
  </pivotCache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9" i="1" l="1"/>
  <c r="F38" i="1"/>
  <c r="F31" i="1"/>
  <c r="F24" i="1"/>
  <c r="F18" i="1"/>
  <c r="F9" i="1"/>
  <c r="E59" i="1"/>
  <c r="E38" i="1"/>
  <c r="E31" i="1"/>
  <c r="E24" i="1"/>
  <c r="E18" i="1"/>
  <c r="E9" i="1"/>
  <c r="D59" i="1" l="1"/>
  <c r="D38" i="1"/>
  <c r="F28" i="1"/>
  <c r="D31" i="1" l="1"/>
  <c r="D24" i="1"/>
  <c r="F19" i="1"/>
  <c r="D18" i="1" l="1"/>
  <c r="D9" i="1"/>
  <c r="D60" i="1" l="1"/>
  <c r="E60" i="1"/>
  <c r="F60" i="1" s="1"/>
  <c r="F37" i="1"/>
  <c r="F36" i="1"/>
  <c r="F35" i="1"/>
  <c r="F34" i="1"/>
  <c r="F33" i="1"/>
  <c r="F32" i="1"/>
  <c r="F8" i="1" l="1"/>
  <c r="F7" i="1"/>
  <c r="F6" i="1"/>
  <c r="F5" i="1"/>
  <c r="D14" i="5"/>
  <c r="F39" i="1" l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30" i="1"/>
  <c r="F29" i="1"/>
  <c r="F27" i="1"/>
  <c r="F26" i="1"/>
  <c r="F25" i="1"/>
  <c r="D7" i="5"/>
  <c r="D28" i="5"/>
  <c r="D29" i="5"/>
  <c r="D8" i="5"/>
  <c r="D30" i="5"/>
  <c r="D4" i="5"/>
  <c r="D19" i="5"/>
  <c r="D6" i="5"/>
  <c r="D21" i="5"/>
  <c r="F23" i="1" l="1"/>
  <c r="F22" i="1"/>
  <c r="F21" i="1"/>
  <c r="F20" i="1"/>
  <c r="B37" i="5" l="1"/>
  <c r="D27" i="5"/>
  <c r="D20" i="5"/>
  <c r="D26" i="5"/>
  <c r="B38" i="5"/>
  <c r="D13" i="5"/>
  <c r="D5" i="5"/>
</calcChain>
</file>

<file path=xl/sharedStrings.xml><?xml version="1.0" encoding="utf-8"?>
<sst xmlns="http://schemas.openxmlformats.org/spreadsheetml/2006/main" count="357" uniqueCount="286">
  <si>
    <t>Nom du bénéficiaire</t>
  </si>
  <si>
    <t>Intitulé du projet</t>
  </si>
  <si>
    <t>Montant subvention attribuée (AE 2024) </t>
  </si>
  <si>
    <t>Coût total du projet (HT)</t>
  </si>
  <si>
    <t>Taux de subvention</t>
  </si>
  <si>
    <t>01 - GUADELOUPE</t>
  </si>
  <si>
    <t>1. Rénovation thermique, transition énergétique, développement des énergies renouvelables</t>
  </si>
  <si>
    <t>c - Convention "Petite ville de demain"</t>
  </si>
  <si>
    <t>24 - CENTRE VAL DE LOIRE</t>
  </si>
  <si>
    <t>28</t>
  </si>
  <si>
    <t>Chartres</t>
  </si>
  <si>
    <t>Menuiseries extérieures du théâtre de Chartres</t>
  </si>
  <si>
    <t>2. Mise aux normes et sécurisation des équipements publics</t>
  </si>
  <si>
    <t>b - Convention « Action Cœur de Ville »</t>
  </si>
  <si>
    <t>Saint-Georges-sur-Eure</t>
  </si>
  <si>
    <t>Rénovation et extension de la mairie – Maison France Services</t>
  </si>
  <si>
    <t>Néant</t>
  </si>
  <si>
    <t>Bû</t>
  </si>
  <si>
    <t>Restauration des intérieurs de l’église Notre-Dame de Bû</t>
  </si>
  <si>
    <t>Crécy-Couvé</t>
  </si>
  <si>
    <t xml:space="preserve">Restauration du clos et couvert de l'église Partie orientale (Tranche 2 dite aussi tranche optionnelle) </t>
  </si>
  <si>
    <t>Dreux</t>
  </si>
  <si>
    <t>Restauration du pavage de la place Métézeau</t>
  </si>
  <si>
    <t>Saint-Sauveur-Marville</t>
  </si>
  <si>
    <t>Restauration de la toiture de l’église de Saint Sauveur</t>
  </si>
  <si>
    <t>Châteaudun</t>
  </si>
  <si>
    <t>Aménagement place de la Liberté (Quartier Beauvoir -QPV)</t>
  </si>
  <si>
    <t>Saintigny</t>
  </si>
  <si>
    <t>Rénovation énergétique et thermique avec réaménagement des espaces intérieurs d’un bâtiment administratif et culturel</t>
  </si>
  <si>
    <t>NE PAS SUPPRIMER</t>
  </si>
  <si>
    <t>Contrats</t>
  </si>
  <si>
    <t>a - Contrat de ruralité</t>
  </si>
  <si>
    <t>d - Contrat de relance et de transition écologique</t>
  </si>
  <si>
    <t>e - Contrat de Plan Etat Région</t>
  </si>
  <si>
    <t>f -  Contrat de plan interrégional Etat - Région de fleuve et de massif</t>
  </si>
  <si>
    <t>g - Convention « Territoires d’industrie »</t>
  </si>
  <si>
    <t>h - Pactes territoriaux spécifiques</t>
  </si>
  <si>
    <t>i - Pactes Etat Métropole</t>
  </si>
  <si>
    <t>Autres financements publics</t>
  </si>
  <si>
    <t>DETR</t>
  </si>
  <si>
    <t>DPV</t>
  </si>
  <si>
    <t>FNADT</t>
  </si>
  <si>
    <t>Département</t>
  </si>
  <si>
    <t>Région</t>
  </si>
  <si>
    <t>Autre (préciser en commentaire)</t>
  </si>
  <si>
    <t>Grandes priorités DSIL</t>
  </si>
  <si>
    <t>3. Développement d'infrastructures en faveur de la mobilité</t>
  </si>
  <si>
    <t>4. Développement d'infrastructures en faveur de la construction de logements</t>
  </si>
  <si>
    <t>5. Développement du numérique et de la téléphonie mobile</t>
  </si>
  <si>
    <t>6.Création, transformation et rénovation des bâtiments scolaires</t>
  </si>
  <si>
    <t>7. Réalisation d'hébergements et d'équipements publics rendus nécessaires par l'accroissement du nombre d'habitants</t>
  </si>
  <si>
    <t>8. Réalisation d'opérations visant au développement des territoires ruraux</t>
  </si>
  <si>
    <t>Codes région</t>
  </si>
  <si>
    <t>02 - MARTINIQUE</t>
  </si>
  <si>
    <t>03 - GUYANE</t>
  </si>
  <si>
    <t>04 - LA REUNION</t>
  </si>
  <si>
    <t>06 - MAYOTTE</t>
  </si>
  <si>
    <t>11 - ILE DE FRANCE</t>
  </si>
  <si>
    <t>27 - BOURGOGNE FRANCHE COMTE</t>
  </si>
  <si>
    <t>28 - NORMANDIE</t>
  </si>
  <si>
    <t>32 - HAUTS DE FRANCE</t>
  </si>
  <si>
    <t>44 - GRAND EST</t>
  </si>
  <si>
    <t>52 - PAYS DE LA LOIRE</t>
  </si>
  <si>
    <t>53 - BRETAGNE</t>
  </si>
  <si>
    <t>75 - NOUVELLE AQUITAINE</t>
  </si>
  <si>
    <t>76 - OCCITANIE</t>
  </si>
  <si>
    <t>84 - AUVERGNE RHONE ALPES</t>
  </si>
  <si>
    <t>93 - PROVENCE ALPES COTE D AZUR</t>
  </si>
  <si>
    <t>94 - CORSE</t>
  </si>
  <si>
    <t>Codes département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</si>
  <si>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</si>
  <si>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</si>
  <si>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</si>
  <si>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</si>
  <si>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</si>
  <si>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</si>
  <si>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</si>
  <si>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</si>
  <si>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</si>
  <si>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</si>
  <si>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</si>
  <si>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</si>
  <si>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</si>
  <si>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</si>
  <si>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</si>
  <si>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</si>
  <si>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</si>
  <si>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</si>
  <si>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</si>
  <si>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</si>
  <si>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</si>
  <si>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</si>
  <si>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</si>
  <si>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</si>
  <si>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</si>
  <si>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</si>
  <si>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29</t>
  </si>
  <si>
    <t>2A</t>
  </si>
  <si>
    <t>2B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</si>
  <si>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</si>
  <si>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</si>
  <si>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</si>
  <si>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</si>
  <si>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</si>
  <si>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</si>
  <si>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</si>
  <si>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</si>
  <si>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</si>
  <si>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</si>
  <si>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</si>
  <si>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</si>
  <si>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</si>
  <si>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</si>
  <si>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</si>
  <si>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</si>
  <si>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</si>
  <si>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</si>
  <si>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</si>
  <si>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</si>
  <si>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</si>
  <si>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</si>
  <si>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</si>
  <si>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</si>
  <si>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</si>
  <si>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</si>
  <si>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</si>
  <si>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</si>
  <si>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</si>
  <si>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</si>
  <si>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</si>
  <si>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</si>
  <si>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</si>
  <si>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</si>
  <si>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</si>
  <si>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</si>
  <si>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</si>
  <si>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</si>
  <si>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</si>
  <si>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</si>
  <si>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</si>
  <si>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</si>
  <si>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</si>
  <si>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</si>
  <si>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</si>
  <si>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</si>
  <si>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</si>
  <si>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</si>
  <si>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</si>
  <si>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</si>
  <si>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</si>
  <si>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</si>
  <si>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</si>
  <si>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</si>
  <si>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</si>
  <si>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</si>
  <si>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</si>
  <si>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</si>
  <si>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</si>
  <si>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</si>
  <si>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</si>
  <si>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</si>
  <si>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</si>
  <si>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</si>
  <si>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</si>
  <si>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</si>
  <si>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971</t>
  </si>
  <si>
    <t>972</t>
  </si>
  <si>
    <t>973</t>
  </si>
  <si>
    <t>974</t>
  </si>
  <si>
    <t>975</t>
  </si>
  <si>
    <t>976</t>
  </si>
  <si>
    <t>977</t>
  </si>
  <si>
    <t>978</t>
  </si>
  <si>
    <t>986</t>
  </si>
  <si>
    <t>987</t>
  </si>
  <si>
    <t>988</t>
  </si>
  <si>
    <t>Nature du projet</t>
  </si>
  <si>
    <t>Fonctionnement</t>
  </si>
  <si>
    <t>Investissement</t>
  </si>
  <si>
    <t>Fonctionnement et investissement</t>
  </si>
  <si>
    <t>Typologie des projets</t>
  </si>
  <si>
    <t>1. Santé, sanitaire et social</t>
  </si>
  <si>
    <t>2. Economie et emploi</t>
  </si>
  <si>
    <t>3. Environnement, transition énergétique et écologie</t>
  </si>
  <si>
    <t>4. Education</t>
  </si>
  <si>
    <t>5. Action publique</t>
  </si>
  <si>
    <t>6. Sécurité</t>
  </si>
  <si>
    <t>7. Construction, habitat, urbanisme et transport</t>
  </si>
  <si>
    <t>Étiquettes de lignes</t>
  </si>
  <si>
    <t>Total général</t>
  </si>
  <si>
    <t>Somme de Montant subvention attribuée (AE 2024) </t>
  </si>
  <si>
    <t>Nombre de Montant subvention attribuée (AE 2024) 2</t>
  </si>
  <si>
    <t>Budget vert</t>
  </si>
  <si>
    <t>CRTE</t>
  </si>
  <si>
    <t>Contractualisation ACV PVD</t>
  </si>
  <si>
    <t>Priorités thématiques</t>
  </si>
  <si>
    <t>Contractualisation programmes + CRTE</t>
  </si>
  <si>
    <t>VALENÇAY</t>
  </si>
  <si>
    <t xml:space="preserve">Travaux de réfection de deux ouvrages d’art sur la VC n°12, rue Duchesse de Dino </t>
  </si>
  <si>
    <t xml:space="preserve">COMMUNAUTE DE COMMUNES ECUEILLE-VALENCAY </t>
  </si>
  <si>
    <t xml:space="preserve">Réfection des ponts de courcueil à Ecueillé </t>
  </si>
  <si>
    <t>COMMUNAUTE DE COMMUNES CHAMPAGNE-BOISCHAUTS</t>
  </si>
  <si>
    <t>Réhabilitation de trois ponts mitoyens – Prairie du Guériau (Saint-Aoustrille / Issoudun)</t>
  </si>
  <si>
    <t>LURAIS</t>
  </si>
  <si>
    <t xml:space="preserve">Restauration extérieure de l'église - tranche optionnelle n°2 : chapelle nord – chapelle nord-ouest - sacristie </t>
  </si>
  <si>
    <t>Beaumont en Véron</t>
  </si>
  <si>
    <t>Mise en sécurité et rénovation de la maçonnerie et du système de chauffage  de l’Église Notre Dame du Rosaire.</t>
  </si>
  <si>
    <t>Chambray les Tours</t>
  </si>
  <si>
    <t>Réhabilitation de l’espace culturel Yves Renault (Phase 2)</t>
  </si>
  <si>
    <t>Joué-lès-Tours</t>
  </si>
  <si>
    <t xml:space="preserve">Mise en accessibilité du Hall d’entrée de l’hôtel de ville </t>
  </si>
  <si>
    <t>Tours Métropole Val de Loire</t>
  </si>
  <si>
    <t>Travaux de réhabilitation sur les châteaux d’eau implantés à la Riche et Rochecorbon</t>
  </si>
  <si>
    <t>Itinéraire cyclable n°3 : Aménagement à St Avertin au Sud de la nouvelle passerelle sur le Cher (Avenue Pompidou)</t>
  </si>
  <si>
    <t>FLEURY-LES-AUBRAIS</t>
  </si>
  <si>
    <t>Économies d’énergie et lutte contre la canicule
Pose de luminaires LED dans les salles de sports et le centre culturel et de films solaires dans les groupes scolaires</t>
  </si>
  <si>
    <t>LA FERTE-SAINT-AUBIN</t>
  </si>
  <si>
    <t xml:space="preserve">Travaux d’aménagement des espaces publics du centre-ville dans le cadre du projet cœur de ville </t>
  </si>
  <si>
    <t>MEUNG-SUR-LOIRE</t>
  </si>
  <si>
    <t>Rénovation énergétique du Centre sportif Alain Estève et du Bassin d'Apprentissage Fixe</t>
  </si>
  <si>
    <t>OLIVET</t>
  </si>
  <si>
    <t xml:space="preserve">Construction de l'école et de la crèche du VAL </t>
  </si>
  <si>
    <t>ORLEANS</t>
  </si>
  <si>
    <t xml:space="preserve">Travaux de sécurisation au 108 rue de Bourgogne </t>
  </si>
  <si>
    <t>ORLEANS-METROPOLE</t>
  </si>
  <si>
    <t>Travaux de mise aux normes sur l'ESAD (école supérieure d’Art et de Désign) d’Orléans</t>
  </si>
  <si>
    <t>SAINT-CYR-EN-VAL</t>
  </si>
  <si>
    <t>Amélioration des performances énergétiques d’une première partie de l’école (salle modulable pluridisciplinaire – bibliothèque et salle d’arts et salle d’arts plastiques) -école élémentaire</t>
  </si>
  <si>
    <t>SAINT-JEAN-DE-BRAYE</t>
  </si>
  <si>
    <t>Rénovation énergétique de la salle l'Envolée à Saint-Jean de Braye – relamping</t>
  </si>
  <si>
    <t>SULLY-SUR-LOIRE</t>
  </si>
  <si>
    <t xml:space="preserve">Réfection et mise aux normes accessibilité des trottoirs en centre-ville </t>
  </si>
  <si>
    <t>BAZOCHES-LES-GALLERANDES</t>
  </si>
  <si>
    <t>COURCELLES-LE-ROI</t>
  </si>
  <si>
    <t>Réfection de la toiture de l’Église</t>
  </si>
  <si>
    <t>LA NEUVILLE-SUR-ESSONNE</t>
  </si>
  <si>
    <t>Travaux toiture et menuiseries sur bâtiment communal</t>
  </si>
  <si>
    <t>NANCRAY-SUR-RIMARDE</t>
  </si>
  <si>
    <t>Remplacement de menuiseries sur le bâtiment – école / mairie</t>
  </si>
  <si>
    <t>PITHIVIERS</t>
  </si>
  <si>
    <t>Démolition de deux tribunes vétustes</t>
  </si>
  <si>
    <t>SAINT-MICHEL</t>
  </si>
  <si>
    <t>Rénovation de la toiture de la mairie, du local technique et de la salle des mariages</t>
  </si>
  <si>
    <t>Relocalisation des bureaux du secrétariat
De la mairie au rez-de-chaussée</t>
  </si>
  <si>
    <t>COMMUNAUTE DES COMMUNES GIENNOISES</t>
  </si>
  <si>
    <t>Aménagement de la voirie route de Poilly-lez-Gien sur la commune de Saint-Martin-sur-Ocre</t>
  </si>
  <si>
    <t>CORQUILLEROY</t>
  </si>
  <si>
    <t>Travaux de construction d'une chaufferie biomasse avec création d'un réseau de chaleur pour les bâtiments communaux (école maternelle, mairie, salle polyvalente, salle de réunion et ateliers municipaux</t>
  </si>
  <si>
    <t>GIEN</t>
  </si>
  <si>
    <t>Acquisition foncière</t>
  </si>
  <si>
    <t>MONTARGIS</t>
  </si>
  <si>
    <t>Centre de santé intégrative</t>
  </si>
  <si>
    <t>SAINT-FIRMIN-SUR-LOIRE</t>
  </si>
  <si>
    <t>Travaux de réhabilitation du château d'eau</t>
  </si>
  <si>
    <t>(vide)</t>
  </si>
  <si>
    <t>Communauté de communes des portes du Berry entre Loire et Val d'Aubois</t>
  </si>
  <si>
    <t>Construction de la gendarmerie de Jouet sur l'Aubois</t>
  </si>
  <si>
    <t>Ville de Bourges</t>
  </si>
  <si>
    <t xml:space="preserve">Réfection des couvertures Nord de la Halle Saint Bonnet </t>
  </si>
  <si>
    <t>Communauté d’agglomération de Bourges Plus</t>
  </si>
  <si>
    <t>Réhabilitation de l’office de tourisme communautaire</t>
  </si>
  <si>
    <t>Communauté de communes Vierzon Sologne Berry</t>
  </si>
  <si>
    <t>Aménagement de nouveaux locaux pour l’IFSI-IFAS au sein du B3 à Vierzon</t>
  </si>
  <si>
    <t>Blois</t>
  </si>
  <si>
    <t>Aménagement des locaux de la direction prévention et sécurité au centre technique municipal, avenue de Châteaudun à Blois</t>
  </si>
  <si>
    <t>Saint-Laurent-Nouan</t>
  </si>
  <si>
    <t>Installation d'une pompe à chaleur VRV à l'école maternelle « Les Grands Vergers »</t>
  </si>
  <si>
    <t>Société d'économie mixte 3 Vals Aménagement</t>
  </si>
  <si>
    <t>Aménagement d'équipements publics du secteur Saint-Vincent</t>
  </si>
  <si>
    <t>Romorantin-Lanthenay</t>
  </si>
  <si>
    <t>Réhabilitation du gymnase Saint-Marc</t>
  </si>
  <si>
    <t>Choue</t>
  </si>
  <si>
    <t>Restauration du clocher de l’église Saint-Clément</t>
  </si>
  <si>
    <t>Couëtron-au-Perche</t>
  </si>
  <si>
    <t>Réhabilitation de l’ancien prieuré de Souday</t>
  </si>
  <si>
    <t>Total Cher</t>
  </si>
  <si>
    <t>Total Eure et Loir</t>
  </si>
  <si>
    <t>Total Indre</t>
  </si>
  <si>
    <t>SAINT-MAUR</t>
  </si>
  <si>
    <t>Rénovation énergétique et réaménagement de l'école maternelle « Les Planches »</t>
  </si>
  <si>
    <t>Loches</t>
  </si>
  <si>
    <t>Aménagement extérieurs de la plaine sportive et scolaire de Grand Vau-Beschon</t>
  </si>
  <si>
    <t>Total Loiret</t>
  </si>
  <si>
    <t>Total Loir et Cher</t>
  </si>
  <si>
    <t>Total Indre et Loire</t>
  </si>
  <si>
    <t>Liste des projets ayant bénéficié de la dotation à l'investissement local (DSIL) au 31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</si>
</sst>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,_€_-;\-* #,##0.00,_€_-;_-* \-??\ _€_-;_-@_-"/>
    <numFmt numFmtId="165" formatCode="_-* #,##0.00\ _€_-;\-* #,##0.00\ _€_-;_-* \-??\ _€_-;_-@_-"/>
    <numFmt numFmtId="166" formatCode="0\ %"/>
    <numFmt numFmtId="167" formatCode="#,##0.00\ [$€-40C];[Red]\-#,##0.00\ [$€-40C]"/>
    <numFmt numFmtId="168" formatCode="\ #,##0.00&quot;    &quot;;\-#,##0.00&quot;    &quot;;&quot; -&quot;#&quot;    &quot;;@\ "/>
  </numFmts>
  <fonts count="34">
    <font>
      <sz val="11"/>
      <color theme="1"/>
      <name val="Calibri"/>
      <family val="2"/>
      <charset val="1"/>
    </font>
    <font>
      <b/>
      <i/>
      <sz val="16"/>
      <color rgb="FF000000"/>
      <name val="Arial1"/>
      <charset val="1"/>
    </font>
    <font>
      <b/>
      <i/>
      <sz val="16"/>
      <color rgb="FF000000"/>
      <name val="Verdana1"/>
      <family val="2"/>
      <charset val="1"/>
    </font>
    <font>
      <b/>
      <i/>
      <sz val="16"/>
      <color rgb="FF000000"/>
      <name val="Arial"/>
      <family val="2"/>
      <charset val="1"/>
    </font>
    <font>
      <b/>
      <i/>
      <sz val="16"/>
      <color rgb="FF000000"/>
      <name val="Verdana"/>
      <family val="2"/>
      <charset val="1"/>
    </font>
    <font>
      <u/>
      <sz val="11"/>
      <color rgb="FF0000FF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Verdana"/>
      <family val="2"/>
      <charset val="1"/>
    </font>
    <font>
      <sz val="12"/>
      <name val="Verdana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Arial1"/>
      <charset val="1"/>
    </font>
    <font>
      <sz val="12"/>
      <color rgb="FF000000"/>
      <name val="Verdana1"/>
      <family val="2"/>
      <charset val="1"/>
    </font>
    <font>
      <b/>
      <i/>
      <u/>
      <sz val="11"/>
      <color rgb="FF000000"/>
      <name val="Arial"/>
      <family val="2"/>
      <charset val="1"/>
    </font>
    <font>
      <b/>
      <i/>
      <u/>
      <sz val="11"/>
      <color rgb="FF000000"/>
      <name val="Arial1"/>
      <charset val="1"/>
    </font>
    <font>
      <b/>
      <i/>
      <u/>
      <sz val="12"/>
      <color rgb="FF000000"/>
      <name val="Verdana1"/>
      <family val="2"/>
      <charset val="1"/>
    </font>
    <font>
      <b/>
      <i/>
      <u/>
      <sz val="12"/>
      <color rgb="FF000000"/>
      <name val="Verdana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9"/>
      <color theme="0"/>
      <name val="Calibri"/>
      <family val="2"/>
      <charset val="1"/>
    </font>
    <font>
      <b/>
      <sz val="9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sz val="10"/>
      <color theme="1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  <font>
      <sz val="20"/>
      <color rgb="FF000000"/>
      <name val="Marianne"/>
      <family val="3"/>
    </font>
    <font>
      <b/>
      <sz val="20"/>
      <color theme="1"/>
      <name val="Marianne"/>
      <family val="3"/>
    </font>
    <font>
      <sz val="10"/>
      <color rgb="FF000000"/>
      <name val="Marianne"/>
      <family val="3"/>
    </font>
    <font>
      <sz val="10"/>
      <name val="Marianne"/>
      <family val="3"/>
    </font>
    <font>
      <sz val="10"/>
      <color theme="1"/>
      <name val="Marianne"/>
      <family val="3"/>
    </font>
    <font>
      <b/>
      <sz val="10"/>
      <color rgb="FF000000"/>
      <name val="Marianne"/>
      <family val="3"/>
    </font>
  </fonts>
  <fills count="17">
    <fill>
      <patternFill patternType="none"/>
    </fill>
    <fill>
      <patternFill patternType="gray125"/>
    </fill>
    <fill>
      <patternFill patternType="solid">
        <fgColor rgb="FFFF0000"/>
        <bgColor rgb="FF993300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3" tint="0.39988402966399123"/>
        <bgColor rgb="FF31859C"/>
      </patternFill>
    </fill>
    <fill>
      <patternFill patternType="solid">
        <fgColor rgb="FF92D050"/>
        <bgColor rgb="FFC4BD97"/>
      </patternFill>
    </fill>
    <fill>
      <patternFill patternType="solid">
        <fgColor theme="7" tint="0.39988402966399123"/>
        <bgColor rgb="FF95B3D7"/>
      </patternFill>
    </fill>
    <fill>
      <patternFill patternType="solid">
        <fgColor theme="9" tint="0.39988402966399123"/>
        <bgColor rgb="FFFCD45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B3A2C7"/>
      </patternFill>
    </fill>
    <fill>
      <patternFill patternType="solid">
        <fgColor theme="4" tint="0.79998168889431442"/>
        <bgColor rgb="FF333333"/>
      </patternFill>
    </fill>
    <fill>
      <patternFill patternType="solid">
        <fgColor theme="4" tint="0.79998168889431442"/>
        <bgColor rgb="FF008080"/>
      </patternFill>
    </fill>
    <fill>
      <patternFill patternType="solid">
        <fgColor theme="4" tint="0.79998168889431442"/>
        <bgColor rgb="FFFAC09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CD450"/>
      </patternFill>
    </fill>
    <fill>
      <patternFill patternType="solid">
        <fgColor theme="9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8">
    <xf numFmtId="0" fontId="0" fillId="0" borderId="0"/>
    <xf numFmtId="165" fontId="26" fillId="0" borderId="0" applyBorder="0" applyProtection="0"/>
    <xf numFmtId="0" fontId="1" fillId="0" borderId="0">
      <alignment horizontal="center"/>
    </xf>
    <xf numFmtId="0" fontId="2" fillId="0" borderId="0">
      <alignment horizontal="center" vertical="top" wrapText="1"/>
    </xf>
    <xf numFmtId="0" fontId="3" fillId="0" borderId="0">
      <alignment horizontal="center"/>
    </xf>
    <xf numFmtId="0" fontId="4" fillId="0" borderId="0">
      <alignment horizontal="center" vertical="top" wrapText="1"/>
    </xf>
    <xf numFmtId="0" fontId="3" fillId="0" borderId="0">
      <alignment horizontal="center"/>
    </xf>
    <xf numFmtId="0" fontId="3" fillId="0" borderId="0">
      <alignment horizontal="center"/>
    </xf>
    <xf numFmtId="0" fontId="3" fillId="0" borderId="0">
      <alignment horizontal="center"/>
    </xf>
    <xf numFmtId="0" fontId="1" fillId="0" borderId="0">
      <alignment horizontal="center" textRotation="90"/>
    </xf>
    <xf numFmtId="0" fontId="2" fillId="0" borderId="0">
      <alignment horizontal="center" vertical="top" textRotation="90" wrapText="1"/>
    </xf>
    <xf numFmtId="0" fontId="3" fillId="0" borderId="0">
      <alignment horizontal="center" textRotation="90"/>
    </xf>
    <xf numFmtId="0" fontId="4" fillId="0" borderId="0">
      <alignment horizontal="center" vertical="top" textRotation="90" wrapText="1"/>
    </xf>
    <xf numFmtId="0" fontId="3" fillId="0" borderId="0">
      <alignment horizontal="center" textRotation="90"/>
    </xf>
    <xf numFmtId="0" fontId="3" fillId="0" borderId="0">
      <alignment horizontal="center" textRotation="90"/>
    </xf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164" fontId="6" fillId="0" borderId="0">
      <alignment vertical="top" wrapText="1"/>
    </xf>
    <xf numFmtId="165" fontId="26" fillId="0" borderId="0" applyBorder="0" applyProtection="0"/>
    <xf numFmtId="164" fontId="6" fillId="0" borderId="0">
      <alignment vertical="top" wrapText="1"/>
    </xf>
    <xf numFmtId="164" fontId="6" fillId="0" borderId="0">
      <alignment vertical="top" wrapText="1"/>
    </xf>
    <xf numFmtId="164" fontId="6" fillId="0" borderId="0">
      <alignment vertical="top" wrapText="1"/>
    </xf>
    <xf numFmtId="164" fontId="6" fillId="0" borderId="0">
      <alignment vertical="top" wrapText="1"/>
    </xf>
    <xf numFmtId="165" fontId="26" fillId="0" borderId="0" applyBorder="0" applyProtection="0"/>
    <xf numFmtId="164" fontId="6" fillId="0" borderId="0" applyBorder="0" applyProtection="0">
      <alignment vertical="top" wrapText="1"/>
    </xf>
    <xf numFmtId="165" fontId="26" fillId="0" borderId="0" applyBorder="0" applyProtection="0"/>
    <xf numFmtId="165" fontId="26" fillId="0" borderId="0" applyBorder="0" applyProtection="0"/>
    <xf numFmtId="0" fontId="26" fillId="0" borderId="0"/>
    <xf numFmtId="0" fontId="6" fillId="0" borderId="0"/>
    <xf numFmtId="0" fontId="7" fillId="0" borderId="0" applyBorder="0" applyProtection="0">
      <alignment vertical="top" wrapText="1"/>
    </xf>
    <xf numFmtId="0" fontId="26" fillId="0" borderId="0"/>
    <xf numFmtId="0" fontId="7" fillId="0" borderId="0" applyBorder="0" applyProtection="0">
      <alignment vertical="top" wrapText="1"/>
    </xf>
    <xf numFmtId="0" fontId="7" fillId="0" borderId="0" applyBorder="0" applyProtection="0">
      <alignment vertical="top" wrapText="1"/>
    </xf>
    <xf numFmtId="0" fontId="7" fillId="0" borderId="0" applyBorder="0" applyProtection="0">
      <alignment vertical="top" wrapText="1"/>
    </xf>
    <xf numFmtId="0" fontId="7" fillId="0" borderId="0" applyBorder="0" applyProtection="0">
      <alignment vertical="top" wrapText="1"/>
    </xf>
    <xf numFmtId="0" fontId="8" fillId="0" borderId="0">
      <alignment vertical="top" wrapText="1"/>
    </xf>
    <xf numFmtId="0" fontId="9" fillId="0" borderId="0"/>
    <xf numFmtId="0" fontId="26" fillId="0" borderId="0"/>
    <xf numFmtId="0" fontId="10" fillId="0" borderId="0"/>
    <xf numFmtId="0" fontId="11" fillId="0" borderId="0">
      <alignment vertical="top" wrapText="1"/>
    </xf>
    <xf numFmtId="0" fontId="26" fillId="0" borderId="0"/>
    <xf numFmtId="0" fontId="7" fillId="0" borderId="0">
      <alignment vertical="top" wrapText="1"/>
    </xf>
    <xf numFmtId="166" fontId="6" fillId="0" borderId="0">
      <alignment vertical="top" wrapText="1"/>
    </xf>
    <xf numFmtId="166" fontId="26" fillId="0" borderId="0" applyBorder="0" applyProtection="0"/>
    <xf numFmtId="166" fontId="6" fillId="0" borderId="0">
      <alignment vertical="top" wrapText="1"/>
    </xf>
    <xf numFmtId="166" fontId="6" fillId="0" borderId="0">
      <alignment vertical="top" wrapText="1"/>
    </xf>
    <xf numFmtId="166" fontId="6" fillId="0" borderId="0">
      <alignment vertical="top" wrapText="1"/>
    </xf>
    <xf numFmtId="166" fontId="6" fillId="0" borderId="0">
      <alignment vertical="top" wrapText="1"/>
    </xf>
    <xf numFmtId="166" fontId="26" fillId="0" borderId="0" applyBorder="0" applyProtection="0"/>
    <xf numFmtId="166" fontId="6" fillId="0" borderId="0" applyBorder="0" applyProtection="0">
      <alignment vertical="top" wrapText="1"/>
    </xf>
    <xf numFmtId="166" fontId="26" fillId="0" borderId="0" applyBorder="0" applyProtection="0"/>
    <xf numFmtId="166" fontId="26" fillId="0" borderId="0" applyBorder="0" applyProtection="0"/>
    <xf numFmtId="0" fontId="12" fillId="0" borderId="0"/>
    <xf numFmtId="0" fontId="13" fillId="0" borderId="0"/>
    <xf numFmtId="0" fontId="14" fillId="0" borderId="0">
      <alignment vertical="top" wrapText="1"/>
    </xf>
    <xf numFmtId="0" fontId="12" fillId="0" borderId="0"/>
    <xf numFmtId="0" fontId="15" fillId="0" borderId="0">
      <alignment vertical="top" wrapText="1"/>
    </xf>
    <xf numFmtId="0" fontId="12" fillId="0" borderId="0"/>
    <xf numFmtId="0" fontId="12" fillId="0" borderId="0"/>
    <xf numFmtId="167" fontId="13" fillId="0" borderId="0"/>
    <xf numFmtId="167" fontId="14" fillId="0" borderId="0">
      <alignment vertical="top" wrapText="1"/>
    </xf>
    <xf numFmtId="167" fontId="12" fillId="0" borderId="0"/>
    <xf numFmtId="167" fontId="15" fillId="0" borderId="0">
      <alignment vertical="top" wrapText="1"/>
    </xf>
    <xf numFmtId="167" fontId="12" fillId="0" borderId="0"/>
    <xf numFmtId="167" fontId="12" fillId="0" borderId="0"/>
    <xf numFmtId="167" fontId="12" fillId="0" borderId="0"/>
    <xf numFmtId="168" fontId="16" fillId="0" borderId="0"/>
  </cellStyleXfs>
  <cellXfs count="95">
    <xf numFmtId="0" fontId="0" fillId="0" borderId="0" xfId="0"/>
    <xf numFmtId="0" fontId="17" fillId="0" borderId="0" xfId="0" applyFont="1" applyAlignment="1" applyProtection="1"/>
    <xf numFmtId="0" fontId="0" fillId="0" borderId="0" xfId="0" applyFont="1" applyAlignment="1" applyProtection="1"/>
    <xf numFmtId="0" fontId="19" fillId="3" borderId="5" xfId="0" applyFont="1" applyFill="1" applyBorder="1" applyAlignment="1" applyProtection="1">
      <alignment horizontal="center" vertical="center" wrapText="1"/>
    </xf>
    <xf numFmtId="0" fontId="17" fillId="0" borderId="6" xfId="0" applyFont="1" applyBorder="1" applyAlignment="1" applyProtection="1">
      <alignment horizontal="left" vertical="center"/>
    </xf>
    <xf numFmtId="0" fontId="19" fillId="3" borderId="7" xfId="0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 applyProtection="1">
      <alignment horizontal="left" vertical="center"/>
    </xf>
    <xf numFmtId="0" fontId="19" fillId="3" borderId="9" xfId="0" applyFont="1" applyFill="1" applyBorder="1" applyAlignment="1" applyProtection="1">
      <alignment horizontal="center" vertical="center" wrapText="1"/>
    </xf>
    <xf numFmtId="0" fontId="17" fillId="0" borderId="10" xfId="0" applyFont="1" applyBorder="1" applyAlignment="1" applyProtection="1">
      <alignment horizontal="left" vertical="center"/>
    </xf>
    <xf numFmtId="0" fontId="19" fillId="4" borderId="5" xfId="0" applyFont="1" applyFill="1" applyBorder="1" applyAlignment="1" applyProtection="1">
      <alignment horizontal="center" vertical="center" wrapText="1"/>
    </xf>
    <xf numFmtId="0" fontId="17" fillId="0" borderId="11" xfId="0" applyFont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 wrapText="1"/>
    </xf>
    <xf numFmtId="0" fontId="17" fillId="0" borderId="12" xfId="0" applyFont="1" applyBorder="1" applyAlignment="1" applyProtection="1">
      <alignment horizontal="left" vertical="center"/>
    </xf>
    <xf numFmtId="0" fontId="17" fillId="0" borderId="13" xfId="0" applyFont="1" applyBorder="1" applyAlignment="1" applyProtection="1">
      <alignment horizontal="left" vertical="center"/>
    </xf>
    <xf numFmtId="0" fontId="17" fillId="0" borderId="14" xfId="0" applyFont="1" applyBorder="1" applyAlignment="1" applyProtection="1">
      <alignment horizontal="left" vertical="center"/>
    </xf>
    <xf numFmtId="0" fontId="19" fillId="4" borderId="9" xfId="0" applyFont="1" applyFill="1" applyBorder="1" applyAlignment="1" applyProtection="1">
      <alignment horizontal="center" vertical="center" wrapText="1"/>
    </xf>
    <xf numFmtId="0" fontId="17" fillId="0" borderId="15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1" fillId="5" borderId="1" xfId="0" applyFont="1" applyFill="1" applyBorder="1" applyAlignment="1" applyProtection="1"/>
    <xf numFmtId="0" fontId="0" fillId="5" borderId="16" xfId="0" applyFont="1" applyFill="1" applyBorder="1" applyAlignment="1" applyProtection="1"/>
    <xf numFmtId="0" fontId="17" fillId="0" borderId="17" xfId="0" applyFont="1" applyBorder="1" applyAlignment="1" applyProtection="1">
      <alignment horizontal="left" vertical="center"/>
    </xf>
    <xf numFmtId="0" fontId="0" fillId="5" borderId="18" xfId="0" applyFont="1" applyFill="1" applyBorder="1" applyAlignment="1" applyProtection="1"/>
    <xf numFmtId="0" fontId="22" fillId="6" borderId="1" xfId="0" applyFont="1" applyFill="1" applyBorder="1" applyAlignment="1" applyProtection="1">
      <alignment horizontal="center"/>
    </xf>
    <xf numFmtId="0" fontId="23" fillId="0" borderId="11" xfId="0" applyFont="1" applyBorder="1" applyAlignment="1" applyProtection="1">
      <alignment vertical="center"/>
    </xf>
    <xf numFmtId="0" fontId="23" fillId="6" borderId="16" xfId="0" applyFont="1" applyFill="1" applyBorder="1" applyAlignment="1" applyProtection="1"/>
    <xf numFmtId="0" fontId="23" fillId="0" borderId="13" xfId="0" applyFont="1" applyBorder="1" applyAlignment="1" applyProtection="1">
      <alignment vertical="center"/>
    </xf>
    <xf numFmtId="0" fontId="23" fillId="6" borderId="18" xfId="0" applyFont="1" applyFill="1" applyBorder="1" applyAlignment="1" applyProtection="1"/>
    <xf numFmtId="0" fontId="23" fillId="0" borderId="15" xfId="0" applyFont="1" applyBorder="1" applyAlignment="1" applyProtection="1">
      <alignment vertical="center"/>
    </xf>
    <xf numFmtId="0" fontId="22" fillId="7" borderId="1" xfId="0" applyFont="1" applyFill="1" applyBorder="1" applyAlignment="1" applyProtection="1">
      <alignment horizontal="center"/>
    </xf>
    <xf numFmtId="0" fontId="23" fillId="0" borderId="11" xfId="0" applyFont="1" applyBorder="1" applyAlignment="1" applyProtection="1"/>
    <xf numFmtId="0" fontId="23" fillId="7" borderId="16" xfId="0" applyFont="1" applyFill="1" applyBorder="1" applyAlignment="1" applyProtection="1"/>
    <xf numFmtId="0" fontId="23" fillId="0" borderId="13" xfId="0" applyFont="1" applyBorder="1" applyAlignment="1" applyProtection="1"/>
    <xf numFmtId="0" fontId="23" fillId="7" borderId="18" xfId="0" applyFont="1" applyFill="1" applyBorder="1" applyAlignment="1" applyProtection="1"/>
    <xf numFmtId="0" fontId="23" fillId="0" borderId="15" xfId="0" applyFont="1" applyBorder="1" applyAlignment="1" applyProtection="1"/>
    <xf numFmtId="0" fontId="18" fillId="0" borderId="6" xfId="0" applyFont="1" applyBorder="1" applyAlignment="1" applyProtection="1">
      <alignment vertical="center"/>
    </xf>
    <xf numFmtId="0" fontId="18" fillId="0" borderId="8" xfId="0" applyFont="1" applyBorder="1" applyAlignment="1" applyProtection="1">
      <alignment vertical="center"/>
    </xf>
    <xf numFmtId="0" fontId="18" fillId="0" borderId="10" xfId="0" applyFont="1" applyBorder="1" applyAlignment="1" applyProtection="1">
      <alignment vertical="center"/>
    </xf>
    <xf numFmtId="0" fontId="21" fillId="5" borderId="1" xfId="0" applyFont="1" applyFill="1" applyBorder="1" applyAlignment="1" applyProtection="1">
      <alignment horizontal="center"/>
    </xf>
    <xf numFmtId="0" fontId="25" fillId="0" borderId="6" xfId="0" applyFont="1" applyBorder="1" applyAlignment="1" applyProtection="1"/>
    <xf numFmtId="0" fontId="25" fillId="0" borderId="8" xfId="0" applyFont="1" applyBorder="1" applyAlignment="1" applyProtection="1"/>
    <xf numFmtId="0" fontId="25" fillId="0" borderId="10" xfId="0" applyFont="1" applyBorder="1" applyAlignment="1" applyProtection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0" fontId="0" fillId="0" borderId="0" xfId="0" applyNumberFormat="1"/>
    <xf numFmtId="0" fontId="27" fillId="9" borderId="0" xfId="0" applyFont="1" applyFill="1"/>
    <xf numFmtId="0" fontId="0" fillId="0" borderId="2" xfId="0" applyBorder="1" applyAlignment="1">
      <alignment horizontal="left"/>
    </xf>
    <xf numFmtId="0" fontId="0" fillId="0" borderId="2" xfId="0" applyBorder="1"/>
    <xf numFmtId="0" fontId="28" fillId="0" borderId="0" xfId="0" applyFont="1" applyAlignment="1" applyProtection="1"/>
    <xf numFmtId="0" fontId="28" fillId="0" borderId="0" xfId="0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0" fontId="0" fillId="0" borderId="0" xfId="0" applyFont="1" applyAlignment="1">
      <alignment wrapText="1"/>
    </xf>
    <xf numFmtId="0" fontId="30" fillId="0" borderId="0" xfId="0" applyFont="1" applyAlignment="1" applyProtection="1"/>
    <xf numFmtId="49" fontId="30" fillId="0" borderId="2" xfId="0" applyNumberFormat="1" applyFont="1" applyBorder="1" applyAlignment="1" applyProtection="1">
      <alignment horizontal="center" vertical="center"/>
    </xf>
    <xf numFmtId="0" fontId="32" fillId="0" borderId="2" xfId="0" applyFont="1" applyBorder="1" applyAlignment="1" applyProtection="1">
      <alignment horizontal="left" vertical="center" wrapText="1"/>
    </xf>
    <xf numFmtId="0" fontId="31" fillId="0" borderId="3" xfId="0" applyFont="1" applyBorder="1" applyAlignment="1" applyProtection="1">
      <alignment horizontal="left" vertical="center" wrapText="1"/>
      <protection locked="0"/>
    </xf>
    <xf numFmtId="0" fontId="30" fillId="0" borderId="2" xfId="0" applyNumberFormat="1" applyFont="1" applyBorder="1" applyAlignment="1" applyProtection="1">
      <alignment horizontal="center" vertical="center"/>
    </xf>
    <xf numFmtId="49" fontId="30" fillId="0" borderId="2" xfId="0" applyNumberFormat="1" applyFont="1" applyBorder="1" applyAlignment="1" applyProtection="1">
      <alignment horizontal="center" wrapText="1"/>
    </xf>
    <xf numFmtId="3" fontId="28" fillId="0" borderId="0" xfId="0" applyNumberFormat="1" applyFont="1" applyAlignment="1" applyProtection="1">
      <alignment horizontal="right"/>
    </xf>
    <xf numFmtId="0" fontId="28" fillId="0" borderId="0" xfId="0" applyFont="1" applyAlignment="1" applyProtection="1">
      <alignment horizontal="right"/>
    </xf>
    <xf numFmtId="167" fontId="30" fillId="0" borderId="20" xfId="1" applyNumberFormat="1" applyFont="1" applyBorder="1" applyAlignment="1" applyProtection="1">
      <alignment horizontal="right" vertical="center"/>
    </xf>
    <xf numFmtId="3" fontId="30" fillId="0" borderId="2" xfId="0" applyNumberFormat="1" applyFont="1" applyBorder="1" applyAlignment="1" applyProtection="1">
      <alignment horizontal="right" vertical="center"/>
    </xf>
    <xf numFmtId="165" fontId="30" fillId="0" borderId="2" xfId="1" applyFont="1" applyBorder="1" applyAlignment="1" applyProtection="1">
      <alignment horizontal="right" vertical="center"/>
    </xf>
    <xf numFmtId="167" fontId="30" fillId="0" borderId="2" xfId="0" applyNumberFormat="1" applyFont="1" applyBorder="1" applyAlignment="1" applyProtection="1">
      <alignment horizontal="right" wrapText="1"/>
    </xf>
    <xf numFmtId="167" fontId="30" fillId="0" borderId="2" xfId="1" applyNumberFormat="1" applyFont="1" applyBorder="1" applyAlignment="1" applyProtection="1">
      <alignment horizontal="right" wrapText="1"/>
    </xf>
    <xf numFmtId="3" fontId="28" fillId="0" borderId="0" xfId="0" applyNumberFormat="1" applyFont="1" applyBorder="1" applyAlignment="1" applyProtection="1">
      <alignment horizontal="right"/>
    </xf>
    <xf numFmtId="0" fontId="28" fillId="0" borderId="0" xfId="0" applyFont="1" applyBorder="1" applyAlignment="1" applyProtection="1">
      <alignment horizontal="right"/>
    </xf>
    <xf numFmtId="0" fontId="30" fillId="16" borderId="0" xfId="0" applyFont="1" applyFill="1" applyBorder="1" applyAlignment="1" applyProtection="1">
      <alignment horizontal="center"/>
    </xf>
    <xf numFmtId="3" fontId="30" fillId="16" borderId="0" xfId="0" applyNumberFormat="1" applyFont="1" applyFill="1" applyBorder="1" applyAlignment="1" applyProtection="1">
      <alignment horizontal="right"/>
    </xf>
    <xf numFmtId="9" fontId="30" fillId="16" borderId="0" xfId="0" applyNumberFormat="1" applyFont="1" applyFill="1" applyAlignment="1" applyProtection="1">
      <alignment horizontal="right"/>
    </xf>
    <xf numFmtId="9" fontId="28" fillId="0" borderId="0" xfId="0" applyNumberFormat="1" applyFont="1" applyAlignment="1" applyProtection="1">
      <alignment horizontal="right"/>
    </xf>
    <xf numFmtId="9" fontId="30" fillId="0" borderId="2" xfId="0" applyNumberFormat="1" applyFont="1" applyFill="1" applyBorder="1" applyAlignment="1" applyProtection="1">
      <alignment horizontal="right" vertical="center"/>
    </xf>
    <xf numFmtId="0" fontId="31" fillId="10" borderId="2" xfId="0" applyFont="1" applyFill="1" applyBorder="1" applyAlignment="1" applyProtection="1">
      <alignment horizontal="left" vertical="center" wrapText="1"/>
    </xf>
    <xf numFmtId="0" fontId="31" fillId="11" borderId="2" xfId="0" applyFont="1" applyFill="1" applyBorder="1" applyAlignment="1" applyProtection="1">
      <alignment horizontal="left" vertical="center" wrapText="1"/>
    </xf>
    <xf numFmtId="3" fontId="31" fillId="12" borderId="2" xfId="0" applyNumberFormat="1" applyFont="1" applyFill="1" applyBorder="1" applyAlignment="1" applyProtection="1">
      <alignment horizontal="left" vertical="center" wrapText="1"/>
    </xf>
    <xf numFmtId="0" fontId="31" fillId="12" borderId="2" xfId="0" applyFont="1" applyFill="1" applyBorder="1" applyAlignment="1" applyProtection="1">
      <alignment horizontal="left" vertical="center" wrapText="1"/>
    </xf>
    <xf numFmtId="9" fontId="31" fillId="13" borderId="2" xfId="0" applyNumberFormat="1" applyFont="1" applyFill="1" applyBorder="1" applyAlignment="1" applyProtection="1">
      <alignment horizontal="left" vertical="center" wrapText="1"/>
    </xf>
    <xf numFmtId="0" fontId="30" fillId="0" borderId="2" xfId="0" applyFont="1" applyBorder="1" applyAlignment="1" applyProtection="1">
      <alignment horizontal="left" vertical="center"/>
    </xf>
    <xf numFmtId="0" fontId="31" fillId="0" borderId="2" xfId="0" applyFont="1" applyBorder="1" applyAlignment="1" applyProtection="1">
      <alignment horizontal="left" vertical="center" wrapText="1"/>
      <protection locked="0"/>
    </xf>
    <xf numFmtId="0" fontId="30" fillId="0" borderId="3" xfId="0" applyFont="1" applyBorder="1" applyAlignment="1" applyProtection="1">
      <alignment horizontal="left" vertical="center"/>
    </xf>
    <xf numFmtId="0" fontId="31" fillId="0" borderId="3" xfId="0" applyFont="1" applyFill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</xf>
    <xf numFmtId="0" fontId="30" fillId="0" borderId="3" xfId="0" applyFont="1" applyBorder="1" applyAlignment="1" applyProtection="1">
      <alignment horizontal="left" vertical="center" wrapText="1"/>
    </xf>
    <xf numFmtId="0" fontId="30" fillId="16" borderId="0" xfId="0" applyFont="1" applyFill="1" applyBorder="1" applyAlignment="1" applyProtection="1">
      <alignment horizontal="left"/>
    </xf>
    <xf numFmtId="0" fontId="30" fillId="16" borderId="0" xfId="0" applyFont="1" applyFill="1" applyBorder="1" applyAlignment="1" applyProtection="1">
      <alignment horizontal="left" wrapText="1"/>
    </xf>
    <xf numFmtId="0" fontId="28" fillId="0" borderId="0" xfId="0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left" wrapText="1"/>
    </xf>
    <xf numFmtId="0" fontId="28" fillId="0" borderId="0" xfId="0" applyFont="1" applyAlignment="1" applyProtection="1">
      <alignment horizontal="left"/>
    </xf>
    <xf numFmtId="0" fontId="28" fillId="0" borderId="0" xfId="0" applyFont="1" applyAlignment="1" applyProtection="1">
      <alignment horizontal="left" wrapText="1"/>
    </xf>
    <xf numFmtId="0" fontId="29" fillId="14" borderId="2" xfId="0" applyFont="1" applyFill="1" applyBorder="1" applyAlignment="1">
      <alignment horizontal="center" wrapText="1"/>
    </xf>
    <xf numFmtId="0" fontId="20" fillId="2" borderId="4" xfId="0" applyFont="1" applyFill="1" applyBorder="1" applyAlignment="1" applyProtection="1">
      <alignment horizontal="center"/>
    </xf>
    <xf numFmtId="0" fontId="24" fillId="8" borderId="19" xfId="0" applyFont="1" applyFill="1" applyBorder="1" applyAlignment="1" applyProtection="1">
      <alignment horizontal="center" vertical="center" wrapText="1"/>
    </xf>
    <xf numFmtId="0" fontId="33" fillId="14" borderId="0" xfId="0" applyFont="1" applyFill="1" applyAlignment="1" applyProtection="1">
      <alignment horizontal="center"/>
    </xf>
    <xf numFmtId="167" fontId="33" fillId="14" borderId="20" xfId="1" applyNumberFormat="1" applyFont="1" applyFill="1" applyBorder="1" applyAlignment="1" applyProtection="1">
      <alignment horizontal="right" vertical="center"/>
    </xf>
    <xf numFmtId="9" fontId="33" fillId="15" borderId="2" xfId="0" applyNumberFormat="1" applyFont="1" applyFill="1" applyBorder="1" applyAlignment="1" applyProtection="1">
      <alignment horizontal="right" vertical="center"/>
    </xf>
  </cellXfs>
  <cellStyles count="68">
    <cellStyle name="Heading 2 9" xfId="2"/>
    <cellStyle name="Heading 3" xfId="3"/>
    <cellStyle name="Heading 4" xfId="4"/>
    <cellStyle name="Heading 5" xfId="5"/>
    <cellStyle name="Heading 6" xfId="6"/>
    <cellStyle name="Heading 7" xfId="7"/>
    <cellStyle name="Heading 8" xfId="8"/>
    <cellStyle name="Heading1 2" xfId="9"/>
    <cellStyle name="Heading1 3" xfId="10"/>
    <cellStyle name="Heading1 4" xfId="11"/>
    <cellStyle name="Heading1 5" xfId="12"/>
    <cellStyle name="Heading1 6" xfId="13"/>
    <cellStyle name="Heading1 7" xfId="14"/>
    <cellStyle name="Lien hypertexte 2" xfId="15"/>
    <cellStyle name="Lien hypertexte 3" xfId="16"/>
    <cellStyle name="Lien hypertexte 4" xfId="17"/>
    <cellStyle name="Milliers" xfId="1" builtinId="3"/>
    <cellStyle name="Milliers 2" xfId="18"/>
    <cellStyle name="Milliers 2 2" xfId="19"/>
    <cellStyle name="Milliers 2 3" xfId="20"/>
    <cellStyle name="Milliers 2 4" xfId="21"/>
    <cellStyle name="Milliers 2 5" xfId="22"/>
    <cellStyle name="Milliers 2 6" xfId="23"/>
    <cellStyle name="Milliers 3" xfId="24"/>
    <cellStyle name="Milliers 4" xfId="25"/>
    <cellStyle name="Milliers 5" xfId="26"/>
    <cellStyle name="Milliers 6" xfId="27"/>
    <cellStyle name="Normal" xfId="0" builtinId="0"/>
    <cellStyle name="Normal 10" xfId="28"/>
    <cellStyle name="Normal 11" xfId="29"/>
    <cellStyle name="Normal 2" xfId="30"/>
    <cellStyle name="Normal 2 2" xfId="31"/>
    <cellStyle name="Normal 2 3" xfId="32"/>
    <cellStyle name="Normal 2 4" xfId="33"/>
    <cellStyle name="Normal 2 5" xfId="34"/>
    <cellStyle name="Normal 2 6" xfId="35"/>
    <cellStyle name="Normal 3" xfId="36"/>
    <cellStyle name="Normal 4" xfId="37"/>
    <cellStyle name="Normal 5" xfId="38"/>
    <cellStyle name="Normal 6" xfId="39"/>
    <cellStyle name="Normal 7" xfId="40"/>
    <cellStyle name="Normal 8" xfId="41"/>
    <cellStyle name="Normal 9" xfId="42"/>
    <cellStyle name="Pourcentage 2" xfId="43"/>
    <cellStyle name="Pourcentage 2 2" xfId="44"/>
    <cellStyle name="Pourcentage 2 3" xfId="45"/>
    <cellStyle name="Pourcentage 2 4" xfId="46"/>
    <cellStyle name="Pourcentage 2 5" xfId="47"/>
    <cellStyle name="Pourcentage 2 6" xfId="48"/>
    <cellStyle name="Pourcentage 3" xfId="49"/>
    <cellStyle name="Pourcentage 4" xfId="50"/>
    <cellStyle name="Pourcentage 5" xfId="51"/>
    <cellStyle name="Pourcentage 6" xfId="52"/>
    <cellStyle name="Result 10" xfId="53"/>
    <cellStyle name="Result 2" xfId="54"/>
    <cellStyle name="Result 3" xfId="55"/>
    <cellStyle name="Result 4" xfId="56"/>
    <cellStyle name="Result 5" xfId="57"/>
    <cellStyle name="Result 6" xfId="58"/>
    <cellStyle name="Result 7" xfId="59"/>
    <cellStyle name="Result2 2" xfId="60"/>
    <cellStyle name="Result2 3" xfId="61"/>
    <cellStyle name="Result2 4" xfId="62"/>
    <cellStyle name="Result2 5" xfId="63"/>
    <cellStyle name="Result2 6" xfId="64"/>
    <cellStyle name="Result2 7" xfId="65"/>
    <cellStyle name="Résultat2" xfId="66"/>
    <cellStyle name="TableStyleLight1" xfId="6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B050"/>
      <rgbColor rgb="FFBFBFBF"/>
      <rgbColor rgb="FF7D7D7D"/>
      <rgbColor rgb="FF9999FF"/>
      <rgbColor rgb="FF993366"/>
      <rgbColor rgb="FFEEECE1"/>
      <rgbColor rgb="FFCCFFFF"/>
      <rgbColor rgb="FF660066"/>
      <rgbColor rgb="FFFF8080"/>
      <rgbColor rgb="FF0066CC"/>
      <rgbColor rgb="FFC4BD9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DED87"/>
      <rgbColor rgb="FF95B3D7"/>
      <rgbColor rgb="FFFF99CC"/>
      <rgbColor rgb="FFB3A2C7"/>
      <rgbColor rgb="FFFAC090"/>
      <rgbColor rgb="FF3366FF"/>
      <rgbColor rgb="FF33CCCC"/>
      <rgbColor rgb="FF92D050"/>
      <rgbColor rgb="FFFCD450"/>
      <rgbColor rgb="FFFF9900"/>
      <rgbColor rgb="FFFF6600"/>
      <rgbColor rgb="FF558ED5"/>
      <rgbColor rgb="FF969696"/>
      <rgbColor rgb="FF17375E"/>
      <rgbColor rgb="FF31859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UROPE_TERRITOIRES/01%20-%20Am&#233;nagement%20du%20territoire/02%20-%20Dotations/01%20-%20DSIL%20et%20DSID/05%20-%20DSIL%20et%20DSID%202026/03_Programmation%20pr&#233;fets%20de%20d&#233;partement/18/DSIL-2026-Pref18%20-%20Programm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UROPE_TERRITOIRES/01%20-%20Am&#233;nagement%20du%20territoire/02%20-%20Dotations/01%20-%20DSIL%20et%20DSID/05%20-%20DSIL%20et%20DSID%202026/03_Programmation%20pr&#233;fets%20de%20d&#233;partement/41/maquette-prog-DSIL-2026_PREF4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UROPE_TERRITOIRES/01%20-%20Am&#233;nagement%20du%20territoire/02%20-%20Dotations/01%20-%20DSIL%20et%20DSID/05%20-%20DSIL%20et%20DSID%202026/03_Programmation%20pr&#233;fets%20de%20d&#233;partement/37/maquette-prog-DSIL-2026%20PRFE%203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EUROPE_TERRITOIRES/01%20-%20Am&#233;nagement%20du%20territoire/02%20-%20Dotations/01%20-%20DSIL%20et%20DSID/05%20-%20DSIL%20et%20DSID%202026/03_Programmation%20pr&#233;fets%20de%20d&#233;partement/36/DSIL-2026-PREF36%20-%20Programm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DSIL 2026 - Listes des projets"/>
      <sheetName val="Ne pas modifier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DSIL 2026 - Listes des projets"/>
      <sheetName val="Ne pas modifier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IL 2026 - Listes des projets"/>
      <sheetName val="Ne pas modifier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DSIL 2026 - Listes des projets"/>
      <sheetName val="Ne pas modifier"/>
    </sheetNames>
    <sheetDataSet>
      <sheetData sheetId="0"/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BERT MELANIE" refreshedDate="46171.419779166667" createdVersion="6" refreshedVersion="6" minRefreshableVersion="3" recordCount="51">
  <cacheSource type="worksheet">
    <worksheetSource ref="C4:E58" sheet="DSIL 2026 - Listes des projets"/>
  </cacheSource>
  <cacheFields count="12">
    <cacheField name="Intitulé du projet" numFmtId="0">
      <sharedItems/>
    </cacheField>
    <cacheField name="Priorité 1" numFmtId="0">
      <sharedItems containsBlank="1" count="6">
        <s v="7. Réalisation d'hébergements et d'équipements publics rendus nécessaires par l'accroissement du nombre d'habitants"/>
        <s v="2. Mise aux normes et sécurisation des équipements publics"/>
        <s v="1. Rénovation thermique, transition énergétique, développement des énergies renouvelables"/>
        <s v="8. Réalisation d'opérations visant au développement des territoires ruraux"/>
        <s v="3. Développement d'infrastructures en faveur de la mobilité"/>
        <m/>
      </sharedItems>
    </cacheField>
    <cacheField name="Priorité 2" numFmtId="0">
      <sharedItems containsBlank="1"/>
    </cacheField>
    <cacheField name="Opération verte au sens du budget vert (1 si oui, 0 si non)" numFmtId="0">
      <sharedItems containsSemiMixedTypes="0" containsString="0" containsNumber="1" containsInteger="1" minValue="0" maxValue="1" count="2">
        <n v="0"/>
        <n v="1"/>
      </sharedItems>
    </cacheField>
    <cacheField name="Projet inscrit dans un contrat de relance et de transition écologique (CRTE) (1 si oui, 0 si non)" numFmtId="0">
      <sharedItems containsString="0" containsBlank="1" containsNumber="1" containsInteger="1" minValue="0" maxValue="1" count="3">
        <n v="0"/>
        <n v="1"/>
        <m/>
      </sharedItems>
    </cacheField>
    <cacheField name="Projet inscrit dans un autre contrat (si non sélectionner Néant)" numFmtId="0">
      <sharedItems containsBlank="1" count="6">
        <s v="Néant"/>
        <s v="b - Convention « Action Cœur de Ville »"/>
        <s v="g - Convention « Territoires d’industrie »"/>
        <s v="c - Convention &quot;Petite ville de demain&quot;"/>
        <s v="d - Contrat de relance et de transition écologique"/>
        <m/>
      </sharedItems>
    </cacheField>
    <cacheField name="Projet concernant la sécurisation et l'entretien des ponts et autres ouvrages d'art (1 si oui, 0 si non)" numFmtId="0">
      <sharedItems containsString="0" containsBlank="1" containsNumber="1" containsInteger="1" minValue="0" maxValue="1"/>
    </cacheField>
    <cacheField name=" Projet situé en QPV_x000a_(1 si oui, 0 si non)" numFmtId="0">
      <sharedItems containsString="0" containsBlank="1" containsNumber="1" containsInteger="1" minValue="0" maxValue="1"/>
    </cacheField>
    <cacheField name="Projet comportant un volet &quot;accessibilité&quot; (1 si oui, 0 si non)" numFmtId="0">
      <sharedItems containsString="0" containsBlank="1" containsNumber="1" containsInteger="1" minValue="0" maxValue="1"/>
    </cacheField>
    <cacheField name="Montant subvention attribuée (AE 2024) " numFmtId="0">
      <sharedItems containsSemiMixedTypes="0" containsString="0" containsNumber="1" minValue="2500" maxValue="450000"/>
    </cacheField>
    <cacheField name="Coût total du projet (HT)" numFmtId="0">
      <sharedItems containsSemiMixedTypes="0" containsString="0" containsNumber="1" minValue="9466.17" maxValue="16000000"/>
    </cacheField>
    <cacheField name="Projet co-financé par le fonds vert (1 si oui, 0 si non)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1">
  <r>
    <s v="Construction de la gendarmerie de Jouet sur l'Aubois"/>
    <x v="0"/>
    <m/>
    <x v="0"/>
    <x v="0"/>
    <x v="0"/>
    <n v="0"/>
    <n v="0"/>
    <n v="0"/>
    <n v="200000"/>
    <n v="4616839"/>
    <n v="0"/>
  </r>
  <r>
    <s v="Réfection des couvertures Nord de la Halle Saint Bonnet "/>
    <x v="1"/>
    <m/>
    <x v="0"/>
    <x v="0"/>
    <x v="1"/>
    <n v="0"/>
    <n v="0"/>
    <n v="0"/>
    <n v="180000"/>
    <n v="680043"/>
    <n v="0"/>
  </r>
  <r>
    <s v="Réhabilitation de l’office de tourisme communautaire"/>
    <x v="1"/>
    <m/>
    <x v="1"/>
    <x v="0"/>
    <x v="0"/>
    <n v="0"/>
    <n v="0"/>
    <n v="1"/>
    <n v="170000"/>
    <n v="821297.95"/>
    <n v="0"/>
  </r>
  <r>
    <s v="Aménagement de nouveaux locaux pour l’IFSI-IFAS au sein du B3 à Vierzon"/>
    <x v="0"/>
    <m/>
    <x v="0"/>
    <x v="1"/>
    <x v="2"/>
    <n v="0"/>
    <n v="1"/>
    <n v="1"/>
    <n v="115636.02"/>
    <n v="4811012.5999999996"/>
    <n v="0"/>
  </r>
  <r>
    <s v="Menuiseries extérieures du théâtre de Chartres"/>
    <x v="2"/>
    <s v="2. Mise aux normes et sécurisation des équipements publics"/>
    <x v="1"/>
    <x v="0"/>
    <x v="1"/>
    <n v="1"/>
    <n v="0"/>
    <n v="0"/>
    <n v="450000"/>
    <n v="1276170"/>
    <n v="0"/>
  </r>
  <r>
    <s v="Rénovation et extension de la mairie – Maison France Services"/>
    <x v="1"/>
    <s v="1. Rénovation thermique, transition énergétique, développement des énergies renouvelables"/>
    <x v="1"/>
    <x v="0"/>
    <x v="0"/>
    <n v="0"/>
    <n v="0"/>
    <n v="1"/>
    <n v="67000"/>
    <n v="1268675"/>
    <n v="1"/>
  </r>
  <r>
    <s v="Restauration des intérieurs de l’église Notre-Dame de Bû"/>
    <x v="1"/>
    <m/>
    <x v="0"/>
    <x v="0"/>
    <x v="0"/>
    <n v="1"/>
    <n v="0"/>
    <n v="0"/>
    <n v="25000"/>
    <n v="458833"/>
    <n v="0"/>
  </r>
  <r>
    <s v="Restauration du clos et couvert de l'église Partie orientale (Tranche 2 dite aussi tranche optionnelle) "/>
    <x v="1"/>
    <m/>
    <x v="0"/>
    <x v="0"/>
    <x v="0"/>
    <n v="1"/>
    <n v="0"/>
    <n v="0"/>
    <n v="149320"/>
    <n v="995467"/>
    <n v="0"/>
  </r>
  <r>
    <s v="Restauration du pavage de la place Métézeau"/>
    <x v="1"/>
    <m/>
    <x v="0"/>
    <x v="1"/>
    <x v="1"/>
    <n v="0"/>
    <n v="0"/>
    <n v="1"/>
    <n v="96977"/>
    <n v="125000"/>
    <n v="0"/>
  </r>
  <r>
    <s v="Restauration de la toiture de l’église de Saint Sauveur"/>
    <x v="1"/>
    <m/>
    <x v="0"/>
    <x v="0"/>
    <x v="0"/>
    <n v="1"/>
    <n v="0"/>
    <n v="0"/>
    <n v="44923"/>
    <n v="449235"/>
    <n v="0"/>
  </r>
  <r>
    <s v="Aménagement place de la Liberté (Quartier Beauvoir -QPV)"/>
    <x v="1"/>
    <m/>
    <x v="1"/>
    <x v="0"/>
    <x v="1"/>
    <n v="0"/>
    <n v="1"/>
    <n v="0"/>
    <n v="140000"/>
    <n v="1800000"/>
    <n v="0"/>
  </r>
  <r>
    <s v="Rénovation énergétique et thermique avec réaménagement des espaces intérieurs d’un bâtiment administratif et culturel"/>
    <x v="2"/>
    <s v="2. Mise aux normes et sécurisation des équipements publics"/>
    <x v="1"/>
    <x v="0"/>
    <x v="0"/>
    <n v="0"/>
    <n v="0"/>
    <n v="1"/>
    <n v="98553"/>
    <n v="426750"/>
    <n v="0"/>
  </r>
  <r>
    <s v="Rénovation énergétique et réaménagement de l'école maternelle « Les Planches »"/>
    <x v="2"/>
    <s v="6.Création, transformation et rénovation des bâtiments scolaires"/>
    <x v="1"/>
    <x v="0"/>
    <x v="0"/>
    <n v="0"/>
    <n v="0"/>
    <n v="0"/>
    <n v="150000"/>
    <n v="450000"/>
    <n v="1"/>
  </r>
  <r>
    <s v="Travaux de réfection de deux ouvrages d’art sur la VC n°12, rue Duchesse de Dino "/>
    <x v="1"/>
    <s v="3. Développement d'infrastructures en faveur de la mobilité"/>
    <x v="0"/>
    <x v="0"/>
    <x v="0"/>
    <n v="1"/>
    <n v="0"/>
    <n v="0"/>
    <n v="149325"/>
    <n v="746625"/>
    <n v="0"/>
  </r>
  <r>
    <s v="Réfection des ponts de courcueil à Ecueillé "/>
    <x v="1"/>
    <s v="3. Développement d'infrastructures en faveur de la mobilité"/>
    <x v="0"/>
    <x v="0"/>
    <x v="3"/>
    <n v="1"/>
    <n v="0"/>
    <n v="0"/>
    <n v="89907.96"/>
    <n v="299693.2"/>
    <n v="0"/>
  </r>
  <r>
    <s v="Réhabilitation de trois ponts mitoyens – Prairie du Guériau (Saint-Aoustrille / Issoudun)"/>
    <x v="1"/>
    <s v="3. Développement d'infrastructures en faveur de la mobilité"/>
    <x v="0"/>
    <x v="0"/>
    <x v="0"/>
    <n v="1"/>
    <n v="0"/>
    <n v="0"/>
    <n v="42348.71"/>
    <n v="98939.5"/>
    <n v="0"/>
  </r>
  <r>
    <s v="Restauration extérieure de l'église - tranche optionnelle n°2 : chapelle nord – chapelle nord-ouest - sacristie "/>
    <x v="1"/>
    <m/>
    <x v="0"/>
    <x v="0"/>
    <x v="0"/>
    <n v="0"/>
    <n v="0"/>
    <n v="0"/>
    <n v="52330.28"/>
    <n v="261651.41"/>
    <n v="0"/>
  </r>
  <r>
    <s v="Mise en sécurité et rénovation de la maçonnerie et du système de chauffage  de l’Église Notre Dame du Rosaire."/>
    <x v="1"/>
    <m/>
    <x v="0"/>
    <x v="1"/>
    <x v="4"/>
    <n v="0"/>
    <n v="0"/>
    <n v="0"/>
    <n v="24444"/>
    <n v="81480"/>
    <n v="0"/>
  </r>
  <r>
    <s v="Construction d’un équipement Multisports"/>
    <x v="3"/>
    <m/>
    <x v="0"/>
    <x v="0"/>
    <x v="0"/>
    <n v="0"/>
    <n v="0"/>
    <n v="0"/>
    <n v="50000"/>
    <n v="6495850"/>
    <n v="0"/>
  </r>
  <r>
    <s v="Réhabilitation de l’espace culturel Yves Renault (Phase 2)"/>
    <x v="2"/>
    <m/>
    <x v="1"/>
    <x v="1"/>
    <x v="4"/>
    <n v="0"/>
    <n v="0"/>
    <n v="0"/>
    <n v="206144.55"/>
    <n v="1030722.74"/>
    <n v="0"/>
  </r>
  <r>
    <s v="Mise en accessibilité du Hall d’entrée de l’hôtel de ville "/>
    <x v="1"/>
    <m/>
    <x v="0"/>
    <x v="0"/>
    <x v="0"/>
    <n v="0"/>
    <n v="0"/>
    <n v="1"/>
    <n v="24186.51"/>
    <n v="80621.710000000006"/>
    <n v="0"/>
  </r>
  <r>
    <s v="Travaux d’aménagement des bassins du jardin des Prébendes d’Oé"/>
    <x v="2"/>
    <m/>
    <x v="1"/>
    <x v="0"/>
    <x v="0"/>
    <n v="0"/>
    <n v="0"/>
    <n v="0"/>
    <n v="182709"/>
    <n v="609030"/>
    <n v="0"/>
  </r>
  <r>
    <s v="Aménagement et extension du jardin Mirabeau"/>
    <x v="2"/>
    <m/>
    <x v="1"/>
    <x v="0"/>
    <x v="0"/>
    <n v="0"/>
    <n v="0"/>
    <n v="0"/>
    <n v="104880"/>
    <n v="349600"/>
    <m/>
  </r>
  <r>
    <s v="Travaux de réhabilitation sur les châteaux d’eau implantés à la Riche et Rochecorbon"/>
    <x v="1"/>
    <m/>
    <x v="0"/>
    <x v="1"/>
    <x v="4"/>
    <n v="0"/>
    <n v="0"/>
    <n v="0"/>
    <n v="225287.4"/>
    <n v="1126437"/>
    <n v="0"/>
  </r>
  <r>
    <s v="Itinéraire cyclable n°3 : Aménagement à St Avertin au Sud de la nouvelle passerelle sur le Cher (Avenue Pompidou)"/>
    <x v="4"/>
    <m/>
    <x v="1"/>
    <x v="1"/>
    <x v="4"/>
    <n v="0"/>
    <n v="0"/>
    <n v="0"/>
    <n v="387388.88"/>
    <n v="1267439.8999999999"/>
    <n v="0"/>
  </r>
  <r>
    <s v="Aménagement des locaux de la direction prévention et sécurité au centre technique municipal, avenue de Châteaudun à Blois"/>
    <x v="1"/>
    <m/>
    <x v="1"/>
    <x v="0"/>
    <x v="0"/>
    <n v="0"/>
    <n v="0"/>
    <n v="1"/>
    <n v="331582.5"/>
    <n v="2370636.5"/>
    <n v="0"/>
  </r>
  <r>
    <s v="Installation d'une pompe à chaleur VRV à l'école maternelle « Les Grands Vergers »"/>
    <x v="2"/>
    <m/>
    <x v="1"/>
    <x v="0"/>
    <x v="0"/>
    <n v="0"/>
    <n v="0"/>
    <n v="0"/>
    <n v="15404.7"/>
    <n v="77023.520000000004"/>
    <n v="0"/>
  </r>
  <r>
    <s v="Aménagement d'équipements publics du secteur Saint-Vincent"/>
    <x v="4"/>
    <m/>
    <x v="1"/>
    <x v="0"/>
    <x v="1"/>
    <n v="0"/>
    <n v="0"/>
    <n v="1"/>
    <n v="181580"/>
    <n v="2247732.23"/>
    <n v="0"/>
  </r>
  <r>
    <s v="Réhabilitation du gymnase Saint-Marc"/>
    <x v="1"/>
    <s v="1. Rénovation thermique, transition énergétique, développement des énergies renouvelables"/>
    <x v="1"/>
    <x v="1"/>
    <x v="0"/>
    <n v="0"/>
    <n v="0"/>
    <n v="0"/>
    <n v="81374.850000000006"/>
    <n v="964157"/>
    <n v="0"/>
  </r>
  <r>
    <s v="Restauration du clocher de l’église Saint-Clément"/>
    <x v="3"/>
    <m/>
    <x v="0"/>
    <x v="0"/>
    <x v="0"/>
    <n v="0"/>
    <n v="0"/>
    <n v="0"/>
    <n v="19997.05"/>
    <n v="296692.07"/>
    <n v="0"/>
  </r>
  <r>
    <s v="Réhabilitation de l’ancien prieuré de Souday"/>
    <x v="1"/>
    <s v="1. Rénovation thermique, transition énergétique, développement des énergies renouvelables"/>
    <x v="1"/>
    <x v="0"/>
    <x v="0"/>
    <n v="0"/>
    <n v="0"/>
    <n v="1"/>
    <n v="200000"/>
    <n v="834799"/>
    <n v="0"/>
  </r>
  <r>
    <s v="Économies d’énergie et lutte contre la canicule_x000a_Pose de luminaires LED dans les salles de sports et le centre culturel et de films solaires dans les groupes scolaires"/>
    <x v="5"/>
    <m/>
    <x v="1"/>
    <x v="2"/>
    <x v="5"/>
    <m/>
    <m/>
    <m/>
    <n v="23000"/>
    <n v="57000"/>
    <m/>
  </r>
  <r>
    <s v="Travaux d’aménagement des espaces publics du centre-ville dans le cadre du projet cœur de ville "/>
    <x v="5"/>
    <m/>
    <x v="1"/>
    <x v="2"/>
    <x v="5"/>
    <m/>
    <m/>
    <m/>
    <n v="115000"/>
    <n v="1432243.88"/>
    <m/>
  </r>
  <r>
    <s v="Rénovation énergétique du Centre sportif Alain Estève et du Bassin d'Apprentissage Fixe"/>
    <x v="5"/>
    <m/>
    <x v="1"/>
    <x v="2"/>
    <x v="5"/>
    <m/>
    <m/>
    <m/>
    <n v="93804.52"/>
    <n v="3150000"/>
    <m/>
  </r>
  <r>
    <s v="Construction de l'école et de la crèche du VAL "/>
    <x v="5"/>
    <m/>
    <x v="1"/>
    <x v="2"/>
    <x v="5"/>
    <m/>
    <m/>
    <m/>
    <n v="134000"/>
    <n v="16000000"/>
    <m/>
  </r>
  <r>
    <s v="Travaux de sécurisation au 108 rue de Bourgogne "/>
    <x v="5"/>
    <m/>
    <x v="0"/>
    <x v="2"/>
    <x v="5"/>
    <m/>
    <m/>
    <m/>
    <n v="140617"/>
    <n v="1108007"/>
    <m/>
  </r>
  <r>
    <s v="Travaux de mise aux normes sur l'ESAD (école supérieure d’Art et de Désign) d’Orléans"/>
    <x v="5"/>
    <m/>
    <x v="0"/>
    <x v="2"/>
    <x v="5"/>
    <m/>
    <m/>
    <m/>
    <n v="170000"/>
    <n v="328408.75"/>
    <m/>
  </r>
  <r>
    <s v="Amélioration des performances énergétiques d’une première partie de l’école (salle modulable pluridisciplinaire – bibliothèque et salle d’arts et salle d’arts plastiques) -école élémentaire"/>
    <x v="5"/>
    <m/>
    <x v="1"/>
    <x v="2"/>
    <x v="5"/>
    <m/>
    <m/>
    <m/>
    <n v="18000"/>
    <n v="61614.43"/>
    <m/>
  </r>
  <r>
    <s v="Rénovation énergétique de la salle l'Envolée à Saint-Jean de Braye – relamping"/>
    <x v="5"/>
    <m/>
    <x v="1"/>
    <x v="2"/>
    <x v="5"/>
    <m/>
    <m/>
    <m/>
    <n v="43510"/>
    <n v="102923.03"/>
    <m/>
  </r>
  <r>
    <s v="Réfection et mise aux normes accessibilité des trottoirs en centre-ville "/>
    <x v="5"/>
    <m/>
    <x v="0"/>
    <x v="2"/>
    <x v="5"/>
    <m/>
    <m/>
    <m/>
    <n v="57000"/>
    <n v="230000"/>
    <m/>
  </r>
  <r>
    <s v="Relocalisation des bureaux du secrétariat_x000a_De la mairie au rez-de-chaussée"/>
    <x v="5"/>
    <m/>
    <x v="1"/>
    <x v="2"/>
    <x v="5"/>
    <m/>
    <m/>
    <m/>
    <n v="57616"/>
    <n v="518460.5"/>
    <m/>
  </r>
  <r>
    <s v="Réfection de la toiture de l’Église"/>
    <x v="5"/>
    <m/>
    <x v="0"/>
    <x v="2"/>
    <x v="5"/>
    <m/>
    <m/>
    <m/>
    <n v="43970"/>
    <n v="389173"/>
    <m/>
  </r>
  <r>
    <s v="Travaux toiture et menuiseries sur bâtiment communal"/>
    <x v="5"/>
    <m/>
    <x v="1"/>
    <x v="2"/>
    <x v="5"/>
    <m/>
    <m/>
    <m/>
    <n v="15000"/>
    <n v="75367.28"/>
    <m/>
  </r>
  <r>
    <s v="Remplacement de menuiseries sur le bâtiment – école / mairie"/>
    <x v="5"/>
    <m/>
    <x v="1"/>
    <x v="2"/>
    <x v="5"/>
    <m/>
    <m/>
    <m/>
    <n v="2500"/>
    <n v="9466.17"/>
    <m/>
  </r>
  <r>
    <s v="Démolition de deux tribunes vétustes"/>
    <x v="5"/>
    <m/>
    <x v="1"/>
    <x v="2"/>
    <x v="5"/>
    <m/>
    <m/>
    <m/>
    <n v="55000"/>
    <n v="300000"/>
    <m/>
  </r>
  <r>
    <s v="Rénovation de la toiture de la mairie, du local technique et de la salle des mariages"/>
    <x v="5"/>
    <m/>
    <x v="1"/>
    <x v="2"/>
    <x v="5"/>
    <m/>
    <m/>
    <m/>
    <n v="13000"/>
    <n v="39888.74"/>
    <m/>
  </r>
  <r>
    <s v="Aménagement de la voirie route de Poilly-lez-Gien sur la commune de Saint-Martin-sur-Ocre"/>
    <x v="5"/>
    <m/>
    <x v="0"/>
    <x v="2"/>
    <x v="5"/>
    <m/>
    <m/>
    <m/>
    <n v="71702"/>
    <n v="492462.55"/>
    <m/>
  </r>
  <r>
    <s v="Travaux de construction d'une chaufferie biomasse avec création d'un réseau de chaleur pour les bâtiments communaux (école maternelle, mairie, salle polyvalente, salle de réunion et ateliers municipaux"/>
    <x v="5"/>
    <m/>
    <x v="1"/>
    <x v="2"/>
    <x v="5"/>
    <m/>
    <m/>
    <m/>
    <n v="138544"/>
    <n v="830938"/>
    <m/>
  </r>
  <r>
    <s v="Acquisition foncière"/>
    <x v="5"/>
    <m/>
    <x v="0"/>
    <x v="2"/>
    <x v="5"/>
    <m/>
    <m/>
    <m/>
    <n v="111387"/>
    <n v="215600"/>
    <m/>
  </r>
  <r>
    <s v="Centre de santé intégrative"/>
    <x v="5"/>
    <m/>
    <x v="0"/>
    <x v="2"/>
    <x v="5"/>
    <m/>
    <m/>
    <m/>
    <n v="102458"/>
    <n v="436300"/>
    <m/>
  </r>
  <r>
    <s v="Travaux de réhabilitation du château d'eau"/>
    <x v="5"/>
    <m/>
    <x v="1"/>
    <x v="2"/>
    <x v="5"/>
    <m/>
    <m/>
    <m/>
    <n v="82248"/>
    <n v="175118.5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8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25:C32" firstHeaderRow="0" firstDataRow="1" firstDataCol="1"/>
  <pivotFields count="12">
    <pivotField showAll="0"/>
    <pivotField showAll="0"/>
    <pivotField showAll="0"/>
    <pivotField showAll="0"/>
    <pivotField showAll="0"/>
    <pivotField axis="axisRow" showAll="0">
      <items count="7">
        <item x="1"/>
        <item x="0"/>
        <item x="3"/>
        <item x="4"/>
        <item x="5"/>
        <item x="2"/>
        <item t="default"/>
      </items>
    </pivotField>
    <pivotField showAll="0"/>
    <pivotField showAll="0"/>
    <pivotField showAll="0"/>
    <pivotField dataField="1" numFmtId="3" showAll="0"/>
    <pivotField numFmtId="165" showAll="0"/>
    <pivotField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Montant subvention attribuée (AE 2024) " fld="9" baseField="0" baseItem="0"/>
    <dataField name="Nombre de Montant subvention attribuée (AE 2024) 2" fld="9" subtotal="count" baseField="3" baseItem="0"/>
  </dataFields>
  <pivotTableStyleInfo name="PivotStyleLight2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7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8:C22" firstHeaderRow="0" firstDataRow="1" firstDataCol="1"/>
  <pivotFields count="12"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dataField="1" numFmtId="3" showAll="0"/>
    <pivotField numFmtId="165" showAll="0"/>
    <pivotField showAll="0"/>
  </pivotFields>
  <rowFields count="1">
    <field x="4"/>
  </rowFields>
  <rowItems count="4">
    <i>
      <x/>
    </i>
    <i>
      <x v="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Montant subvention attribuée (AE 2024) " fld="9" baseField="0" baseItem="0"/>
    <dataField name="Nombre de Montant subvention attribuée (AE 2024) 2" fld="9" subtotal="count" baseField="3" baseItem="0"/>
  </dataFields>
  <pivotTableStyleInfo name="PivotStyleLight2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6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2:C15" firstHeaderRow="0" firstDataRow="1" firstDataCol="1"/>
  <pivotFields count="12">
    <pivotField showAll="0"/>
    <pivotField showAll="0"/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dataField="1" numFmtId="3" showAll="0"/>
    <pivotField numFmtId="165" showAll="0"/>
    <pivotField showAll="0"/>
  </pivotFields>
  <rowFields count="1">
    <field x="3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Montant subvention attribuée (AE 2024) " fld="9" baseField="0" baseItem="0"/>
    <dataField name="Nombre de Montant subvention attribuée (AE 2024) 2" fld="9" subtotal="count" baseField="3" baseItem="0"/>
  </dataFields>
  <pivotTableStyleInfo name="PivotStyleLight2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Tableau croisé dynamique9" cacheId="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C10" firstHeaderRow="0" firstDataRow="1" firstDataCol="1"/>
  <pivotFields count="12">
    <pivotField showAll="0"/>
    <pivotField axis="axisRow" showAll="0">
      <items count="7">
        <item x="2"/>
        <item x="1"/>
        <item x="3"/>
        <item x="4"/>
        <item x="5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3" showAll="0"/>
    <pivotField numFmtId="165" showAll="0"/>
    <pivotField showAll="0"/>
  </pivotFields>
  <rowFields count="1"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omme de Montant subvention attribuée (AE 2024) " fld="9" baseField="0" baseItem="0"/>
    <dataField name="Nombre de Montant subvention attribuée (AE 2024) 2" fld="9" subtotal="count" baseField="3" baseItem="0"/>
  </dataFields>
  <pivotTableStyleInfo name="PivotStyleLight2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8"/>
  <sheetViews>
    <sheetView workbookViewId="0">
      <selection activeCell="D14" sqref="D14"/>
    </sheetView>
  </sheetViews>
  <sheetFormatPr baseColWidth="10" defaultRowHeight="15"/>
  <cols>
    <col min="1" max="1" width="45.140625" customWidth="1"/>
    <col min="2" max="2" width="47.5703125" customWidth="1"/>
    <col min="3" max="3" width="49.140625" customWidth="1"/>
    <col min="4" max="4" width="12.5703125" bestFit="1" customWidth="1"/>
  </cols>
  <sheetData>
    <row r="2" spans="1:4">
      <c r="A2" s="45" t="s">
        <v>195</v>
      </c>
    </row>
    <row r="3" spans="1:4">
      <c r="A3" s="41" t="s">
        <v>188</v>
      </c>
      <c r="B3" t="s">
        <v>190</v>
      </c>
      <c r="C3" t="s">
        <v>191</v>
      </c>
    </row>
    <row r="4" spans="1:4">
      <c r="A4" s="42" t="s">
        <v>6</v>
      </c>
      <c r="B4" s="43">
        <v>1207691.25</v>
      </c>
      <c r="C4" s="43">
        <v>7</v>
      </c>
      <c r="D4" s="44">
        <f>GETPIVOTDATA("Somme de Montant subvention attribuée (AE 2024) ",$A$3,"Priorité 1","1. Rénovation thermique, transition énergétique, développement des énergies renouvelables")/GETPIVOTDATA("Somme de Montant subvention attribuée (AE 2024) ",$A$3)</f>
        <v>0.21022861151083574</v>
      </c>
    </row>
    <row r="5" spans="1:4">
      <c r="A5" s="42" t="s">
        <v>12</v>
      </c>
      <c r="B5" s="43">
        <v>2094007.21</v>
      </c>
      <c r="C5" s="43">
        <v>18</v>
      </c>
      <c r="D5" s="44">
        <f>GETPIVOTDATA("Somme de Montant subvention attribuée (AE 2024) ",$A$3,"Priorité 1","2. Mise aux normes et sécurisation des équipements publics")/GETPIVOTDATA("Somme de Montant subvention attribuée (AE 2024) ",$A$3)</f>
        <v>0.36451388403449891</v>
      </c>
    </row>
    <row r="6" spans="1:4">
      <c r="A6" s="42" t="s">
        <v>51</v>
      </c>
      <c r="B6" s="43">
        <v>69997.05</v>
      </c>
      <c r="C6" s="43">
        <v>2</v>
      </c>
      <c r="D6" s="44">
        <f>GETPIVOTDATA("Somme de Montant subvention attribuée (AE 2024) ",$A$3,"Priorité 1","8. Réalisation d'opérations visant au développement des territoires ruraux")/GETPIVOTDATA("Somme de Montant subvention attribuée (AE 2024) ",$A$3)</f>
        <v>1.2184722404302047E-2</v>
      </c>
    </row>
    <row r="7" spans="1:4">
      <c r="A7" s="42" t="s">
        <v>46</v>
      </c>
      <c r="B7" s="43">
        <v>568968.88</v>
      </c>
      <c r="C7" s="43">
        <v>2</v>
      </c>
      <c r="D7" s="44">
        <f>GETPIVOTDATA("Somme de Montant subvention attribuée (AE 2024) ",$A$3,"Priorité 1","3. Développement d'infrastructures en faveur de la mobilité")/GETPIVOTDATA("Somme de Montant subvention attribuée (AE 2024) ",$A$3)</f>
        <v>9.9043143382280291E-2</v>
      </c>
    </row>
    <row r="8" spans="1:4">
      <c r="A8" s="42" t="s">
        <v>254</v>
      </c>
      <c r="B8" s="43">
        <v>1488356.52</v>
      </c>
      <c r="C8" s="43">
        <v>20</v>
      </c>
      <c r="D8" s="44">
        <f>GETPIVOTDATA("Somme de Montant subvention attribuée (AE 2024) ",$A$3,"Priorité 1",)/GETPIVOTDATA("Somme de Montant subvention attribuée (AE 2024) ",$A$3)</f>
        <v>0.25908536195215409</v>
      </c>
    </row>
    <row r="9" spans="1:4">
      <c r="A9" s="42" t="s">
        <v>50</v>
      </c>
      <c r="B9" s="43">
        <v>315636.02</v>
      </c>
      <c r="C9" s="43">
        <v>2</v>
      </c>
    </row>
    <row r="10" spans="1:4">
      <c r="A10" s="42" t="s">
        <v>189</v>
      </c>
      <c r="B10" s="43">
        <v>5744656.9299999988</v>
      </c>
      <c r="C10" s="43">
        <v>51</v>
      </c>
    </row>
    <row r="11" spans="1:4">
      <c r="A11" s="45" t="s">
        <v>192</v>
      </c>
    </row>
    <row r="12" spans="1:4">
      <c r="A12" s="41" t="s">
        <v>188</v>
      </c>
      <c r="B12" t="s">
        <v>190</v>
      </c>
      <c r="C12" t="s">
        <v>191</v>
      </c>
    </row>
    <row r="13" spans="1:4">
      <c r="A13" s="42">
        <v>0</v>
      </c>
      <c r="B13" s="43">
        <v>2186816.9299999997</v>
      </c>
      <c r="C13" s="43">
        <v>23</v>
      </c>
      <c r="D13" s="44">
        <f>GETPIVOTDATA("Somme de Montant subvention attribuée (AE 2024) ",$A$12,"Opération verte au sens du budget vert (1 si oui, 0 si non)",0)/GETPIVOTDATA("Somme de Montant subvention attribuée (AE 2024) ",$A$12)</f>
        <v>0.38066971738206135</v>
      </c>
    </row>
    <row r="14" spans="1:4">
      <c r="A14" s="42">
        <v>1</v>
      </c>
      <c r="B14" s="43">
        <v>3557840.0000000005</v>
      </c>
      <c r="C14" s="43">
        <v>28</v>
      </c>
      <c r="D14" s="44">
        <f>GETPIVOTDATA("Somme de Montant subvention attribuée (AE 2024) ",$A$12,"Opération verte au sens du budget vert (1 si oui, 0 si non)",1)/GETPIVOTDATA("Somme de Montant subvention attribuée (AE 2024) ",$A$12)</f>
        <v>0.61933028261793888</v>
      </c>
    </row>
    <row r="15" spans="1:4">
      <c r="A15" s="42" t="s">
        <v>189</v>
      </c>
      <c r="B15" s="43">
        <v>5744656.9299999988</v>
      </c>
      <c r="C15" s="43">
        <v>51</v>
      </c>
    </row>
    <row r="17" spans="1:4">
      <c r="A17" s="45" t="s">
        <v>193</v>
      </c>
    </row>
    <row r="18" spans="1:4">
      <c r="A18" s="41" t="s">
        <v>188</v>
      </c>
      <c r="B18" t="s">
        <v>190</v>
      </c>
      <c r="C18" t="s">
        <v>191</v>
      </c>
    </row>
    <row r="19" spans="1:4">
      <c r="A19" s="42">
        <v>0</v>
      </c>
      <c r="B19" s="43">
        <v>3119047.71</v>
      </c>
      <c r="C19" s="43">
        <v>24</v>
      </c>
      <c r="D19" s="44">
        <f>GETPIVOTDATA("Somme de Montant subvention attribuée (AE 2024) ",$A$18,"Projet inscrit dans un contrat de relance et de transition écologique (CRTE) (1 si oui, 0 si non)",0)/GETPIVOTDATA("Somme de Montant subvention attribuée (AE 2024) ",$A$18)</f>
        <v>0.54294760296503919</v>
      </c>
    </row>
    <row r="20" spans="1:4">
      <c r="A20" s="42">
        <v>1</v>
      </c>
      <c r="B20" s="43">
        <v>1137252.7000000002</v>
      </c>
      <c r="C20" s="43">
        <v>7</v>
      </c>
      <c r="D20" s="44">
        <f>GETPIVOTDATA("Somme de Montant subvention attribuée (AE 2024) ",$A$18,"Projet inscrit dans un contrat de relance et de transition écologique (CRTE) (1 si oui, 0 si non)",1)/GETPIVOTDATA("Somme de Montant subvention attribuée (AE 2024) ",$A$18)</f>
        <v>0.19796703508280702</v>
      </c>
    </row>
    <row r="21" spans="1:4">
      <c r="A21" s="42" t="s">
        <v>254</v>
      </c>
      <c r="B21" s="43">
        <v>1488356.52</v>
      </c>
      <c r="C21" s="43">
        <v>20</v>
      </c>
      <c r="D21" s="44">
        <f>GETPIVOTDATA("Somme de Montant subvention attribuée (AE 2024) ",$A$18,"Projet inscrit dans un contrat de relance et de transition écologique (CRTE) (1 si oui, 0 si non)",)/GETPIVOTDATA("Somme de Montant subvention attribuée (AE 2024) ",$A$18)</f>
        <v>0.25908536195215409</v>
      </c>
    </row>
    <row r="22" spans="1:4">
      <c r="A22" s="42" t="s">
        <v>189</v>
      </c>
      <c r="B22" s="43">
        <v>5744656.9299999988</v>
      </c>
      <c r="C22" s="43">
        <v>51</v>
      </c>
    </row>
    <row r="24" spans="1:4">
      <c r="A24" s="45" t="s">
        <v>194</v>
      </c>
    </row>
    <row r="25" spans="1:4">
      <c r="A25" s="41" t="s">
        <v>188</v>
      </c>
      <c r="B25" t="s">
        <v>190</v>
      </c>
      <c r="C25" t="s">
        <v>191</v>
      </c>
    </row>
    <row r="26" spans="1:4">
      <c r="A26" s="42" t="s">
        <v>13</v>
      </c>
      <c r="B26" s="43">
        <v>1048557</v>
      </c>
      <c r="C26" s="43">
        <v>5</v>
      </c>
      <c r="D26" s="44">
        <f>GETPIVOTDATA("Somme de Montant subvention attribuée (AE 2024) ",$A$25,"Projet inscrit dans un autre contrat (si non sélectionner Néant)","b - Convention « Action Cœur de Ville »")/GETPIVOTDATA("Somme de Montant subvention attribuée (AE 2024) ",$A$25)</f>
        <v>0.18252734893953021</v>
      </c>
    </row>
    <row r="27" spans="1:4">
      <c r="A27" s="42" t="s">
        <v>16</v>
      </c>
      <c r="B27" s="43">
        <v>2158934.6</v>
      </c>
      <c r="C27" s="43">
        <v>20</v>
      </c>
      <c r="D27" s="44">
        <f>GETPIVOTDATA("Somme de Montant subvention attribuée (AE 2024) ",$A$25,"Projet inscrit dans un autre contrat (si non sélectionner Néant)","Néant")/GETPIVOTDATA("Somme de Montant subvention attribuée (AE 2024) ",$A$25)</f>
        <v>0.3758161063936678</v>
      </c>
    </row>
    <row r="28" spans="1:4">
      <c r="A28" s="42" t="s">
        <v>7</v>
      </c>
      <c r="B28" s="43">
        <v>89907.96</v>
      </c>
      <c r="C28" s="43">
        <v>1</v>
      </c>
      <c r="D28" s="44">
        <f>GETPIVOTDATA("Somme de Montant subvention attribuée (AE 2024) ",$A$25,"Projet inscrit dans un autre contrat (si non sélectionner Néant)","c - Convention ""Petite ville de demain""")/GETPIVOTDATA("Somme de Montant subvention attribuée (AE 2024) ",$A$25)</f>
        <v>1.5650710059025238E-2</v>
      </c>
    </row>
    <row r="29" spans="1:4">
      <c r="A29" s="42" t="s">
        <v>32</v>
      </c>
      <c r="B29" s="43">
        <v>843264.83</v>
      </c>
      <c r="C29" s="43">
        <v>4</v>
      </c>
      <c r="D29" s="44">
        <f>GETPIVOTDATA("Somme de Montant subvention attribuée (AE 2024) ",$A$25,"Projet inscrit dans un autre contrat (si non sélectionner Néant)","d - Contrat de relance et de transition écologique")/GETPIVOTDATA("Somme de Montant subvention attribuée (AE 2024) ",$A$25)</f>
        <v>0.14679115572529067</v>
      </c>
    </row>
    <row r="30" spans="1:4">
      <c r="A30" s="42" t="s">
        <v>254</v>
      </c>
      <c r="B30" s="43">
        <v>1488356.52</v>
      </c>
      <c r="C30" s="43">
        <v>20</v>
      </c>
      <c r="D30" s="44">
        <f>GETPIVOTDATA("Somme de Montant subvention attribuée (AE 2024) ",$A$25,"Projet inscrit dans un autre contrat (si non sélectionner Néant)",)/GETPIVOTDATA("Somme de Montant subvention attribuée (AE 2024) ",$A$25)</f>
        <v>0.25908536195215415</v>
      </c>
    </row>
    <row r="31" spans="1:4">
      <c r="A31" s="42" t="s">
        <v>35</v>
      </c>
      <c r="B31" s="43">
        <v>115636.02</v>
      </c>
      <c r="C31" s="43">
        <v>1</v>
      </c>
    </row>
    <row r="32" spans="1:4">
      <c r="A32" s="42" t="s">
        <v>189</v>
      </c>
      <c r="B32" s="43">
        <v>5744656.9299999978</v>
      </c>
      <c r="C32" s="43">
        <v>51</v>
      </c>
    </row>
    <row r="33" spans="1:3">
      <c r="A33" s="42"/>
      <c r="B33" s="43"/>
      <c r="C33" s="43"/>
    </row>
    <row r="34" spans="1:3">
      <c r="A34" s="42"/>
      <c r="B34" s="43"/>
      <c r="C34" s="43"/>
    </row>
    <row r="37" spans="1:3">
      <c r="A37" s="46" t="s">
        <v>196</v>
      </c>
      <c r="B37" s="47">
        <f>GETPIVOTDATA("Somme de Montant subvention attribuée (AE 2024) ",$A$25,"Projet inscrit dans un autre contrat (si non sélectionner Néant)","b - Convention « Action Cœur de Ville »")+GETPIVOTDATA("Somme de Montant subvention attribuée (AE 2024) ",$A$18,"Projet inscrit dans un contrat de relance et de transition écologique (CRTE) (1 si oui, 0 si non)",1)</f>
        <v>2185809.7000000002</v>
      </c>
    </row>
    <row r="38" spans="1:3">
      <c r="A38" s="47"/>
      <c r="B38" s="47">
        <f>B37/GETPIVOTDATA("Somme de Montant subvention attribuée (AE 2024) ",$A$25)</f>
        <v>0.38049438402233726</v>
      </c>
    </row>
  </sheetData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273"/>
  <sheetViews>
    <sheetView showGridLines="0" tabSelected="1" zoomScale="70" zoomScaleNormal="70" workbookViewId="0">
      <selection activeCell="O52" sqref="O52"/>
    </sheetView>
  </sheetViews>
  <sheetFormatPr baseColWidth="10" defaultColWidth="10.85546875" defaultRowHeight="26.25"/>
  <cols>
    <col min="1" max="1" width="27.85546875" style="50" bestFit="1" customWidth="1"/>
    <col min="2" max="2" width="40.7109375" style="87" customWidth="1"/>
    <col min="3" max="3" width="40.7109375" style="88" customWidth="1"/>
    <col min="4" max="4" width="25.7109375" style="58" customWidth="1"/>
    <col min="5" max="5" width="25.7109375" style="59" customWidth="1"/>
    <col min="6" max="6" width="25.7109375" style="70" customWidth="1"/>
    <col min="7" max="16384" width="10.85546875" style="48"/>
  </cols>
  <sheetData>
    <row r="2" spans="1:6" s="51" customFormat="1">
      <c r="A2" s="89" t="s">
        <v>285</v>
      </c>
      <c r="B2" s="89"/>
      <c r="C2" s="89"/>
      <c r="D2" s="89"/>
      <c r="E2" s="89"/>
      <c r="F2" s="89"/>
    </row>
    <row r="4" spans="1:6" s="52" customFormat="1" ht="25.5">
      <c r="A4" s="72" t="s">
        <v>42</v>
      </c>
      <c r="B4" s="72" t="s">
        <v>0</v>
      </c>
      <c r="C4" s="73" t="s">
        <v>1</v>
      </c>
      <c r="D4" s="74" t="s">
        <v>2</v>
      </c>
      <c r="E4" s="75" t="s">
        <v>3</v>
      </c>
      <c r="F4" s="76" t="s">
        <v>4</v>
      </c>
    </row>
    <row r="5" spans="1:6" s="52" customFormat="1" ht="25.5">
      <c r="A5" s="53" t="s">
        <v>87</v>
      </c>
      <c r="B5" s="77" t="s">
        <v>255</v>
      </c>
      <c r="C5" s="78" t="s">
        <v>256</v>
      </c>
      <c r="D5" s="60">
        <v>200000</v>
      </c>
      <c r="E5" s="60">
        <v>4616839</v>
      </c>
      <c r="F5" s="71">
        <f>D5/E5</f>
        <v>4.3319682579357865E-2</v>
      </c>
    </row>
    <row r="6" spans="1:6" s="52" customFormat="1" ht="25.5">
      <c r="A6" s="53" t="s">
        <v>87</v>
      </c>
      <c r="B6" s="77" t="s">
        <v>257</v>
      </c>
      <c r="C6" s="78" t="s">
        <v>258</v>
      </c>
      <c r="D6" s="60">
        <v>180000</v>
      </c>
      <c r="E6" s="60">
        <v>680043</v>
      </c>
      <c r="F6" s="71">
        <f t="shared" ref="F6:F8" si="0">D6/E6</f>
        <v>0.26468914465702903</v>
      </c>
    </row>
    <row r="7" spans="1:6" s="52" customFormat="1" ht="25.5">
      <c r="A7" s="53" t="s">
        <v>87</v>
      </c>
      <c r="B7" s="77" t="s">
        <v>259</v>
      </c>
      <c r="C7" s="78" t="s">
        <v>260</v>
      </c>
      <c r="D7" s="60">
        <v>170000</v>
      </c>
      <c r="E7" s="60">
        <v>821297.95</v>
      </c>
      <c r="F7" s="71">
        <f t="shared" si="0"/>
        <v>0.20698943665937558</v>
      </c>
    </row>
    <row r="8" spans="1:6" s="52" customFormat="1" ht="25.5">
      <c r="A8" s="53" t="s">
        <v>87</v>
      </c>
      <c r="B8" s="77" t="s">
        <v>261</v>
      </c>
      <c r="C8" s="78" t="s">
        <v>262</v>
      </c>
      <c r="D8" s="60">
        <v>115636.02</v>
      </c>
      <c r="E8" s="60">
        <v>4811012.5999999996</v>
      </c>
      <c r="F8" s="71">
        <f t="shared" si="0"/>
        <v>2.4035692610740619E-2</v>
      </c>
    </row>
    <row r="9" spans="1:6" s="52" customFormat="1" ht="12.75">
      <c r="A9" s="92" t="s">
        <v>275</v>
      </c>
      <c r="B9" s="92"/>
      <c r="C9" s="92"/>
      <c r="D9" s="93">
        <f>SUM(D5:D8)</f>
        <v>665636.02</v>
      </c>
      <c r="E9" s="93">
        <f>SUM(E5:E8)</f>
        <v>10929192.550000001</v>
      </c>
      <c r="F9" s="94">
        <f>D9/E9</f>
        <v>6.0904409630883477E-2</v>
      </c>
    </row>
    <row r="10" spans="1:6" s="52" customFormat="1" ht="25.5">
      <c r="A10" s="53" t="s">
        <v>9</v>
      </c>
      <c r="B10" s="79" t="s">
        <v>10</v>
      </c>
      <c r="C10" s="80" t="s">
        <v>11</v>
      </c>
      <c r="D10" s="61">
        <v>450000</v>
      </c>
      <c r="E10" s="62">
        <v>1276170</v>
      </c>
      <c r="F10" s="71">
        <v>0.35260000000000002</v>
      </c>
    </row>
    <row r="11" spans="1:6" s="52" customFormat="1" ht="25.5">
      <c r="A11" s="53" t="s">
        <v>9</v>
      </c>
      <c r="B11" s="77" t="s">
        <v>14</v>
      </c>
      <c r="C11" s="81" t="s">
        <v>15</v>
      </c>
      <c r="D11" s="61">
        <v>67000</v>
      </c>
      <c r="E11" s="62">
        <v>1268675</v>
      </c>
      <c r="F11" s="71">
        <v>5.28E-2</v>
      </c>
    </row>
    <row r="12" spans="1:6" s="52" customFormat="1" ht="25.5">
      <c r="A12" s="53" t="s">
        <v>9</v>
      </c>
      <c r="B12" s="77" t="s">
        <v>17</v>
      </c>
      <c r="C12" s="81" t="s">
        <v>18</v>
      </c>
      <c r="D12" s="61">
        <v>25000</v>
      </c>
      <c r="E12" s="62">
        <v>458833</v>
      </c>
      <c r="F12" s="71">
        <v>6.4799999999999996E-2</v>
      </c>
    </row>
    <row r="13" spans="1:6" s="52" customFormat="1" ht="38.25">
      <c r="A13" s="53" t="s">
        <v>9</v>
      </c>
      <c r="B13" s="79" t="s">
        <v>19</v>
      </c>
      <c r="C13" s="54" t="s">
        <v>20</v>
      </c>
      <c r="D13" s="61">
        <v>149320</v>
      </c>
      <c r="E13" s="62">
        <v>995467</v>
      </c>
      <c r="F13" s="71">
        <v>0.15</v>
      </c>
    </row>
    <row r="14" spans="1:6" s="52" customFormat="1" ht="25.5">
      <c r="A14" s="53" t="s">
        <v>9</v>
      </c>
      <c r="B14" s="77" t="s">
        <v>21</v>
      </c>
      <c r="C14" s="81" t="s">
        <v>22</v>
      </c>
      <c r="D14" s="61">
        <v>96977</v>
      </c>
      <c r="E14" s="62">
        <v>125000</v>
      </c>
      <c r="F14" s="71">
        <v>0.77580000000000005</v>
      </c>
    </row>
    <row r="15" spans="1:6" s="52" customFormat="1" ht="25.5">
      <c r="A15" s="53" t="s">
        <v>9</v>
      </c>
      <c r="B15" s="79" t="s">
        <v>23</v>
      </c>
      <c r="C15" s="55" t="s">
        <v>24</v>
      </c>
      <c r="D15" s="61">
        <v>44923</v>
      </c>
      <c r="E15" s="62">
        <v>449235</v>
      </c>
      <c r="F15" s="71">
        <v>0.1</v>
      </c>
    </row>
    <row r="16" spans="1:6" s="52" customFormat="1" ht="25.5">
      <c r="A16" s="53" t="s">
        <v>9</v>
      </c>
      <c r="B16" s="77" t="s">
        <v>25</v>
      </c>
      <c r="C16" s="81" t="s">
        <v>26</v>
      </c>
      <c r="D16" s="61">
        <v>140000</v>
      </c>
      <c r="E16" s="62">
        <v>1800000</v>
      </c>
      <c r="F16" s="71">
        <v>7.7799999999999994E-2</v>
      </c>
    </row>
    <row r="17" spans="1:6" s="52" customFormat="1" ht="51">
      <c r="A17" s="53" t="s">
        <v>9</v>
      </c>
      <c r="B17" s="77" t="s">
        <v>27</v>
      </c>
      <c r="C17" s="81" t="s">
        <v>28</v>
      </c>
      <c r="D17" s="61">
        <v>98553</v>
      </c>
      <c r="E17" s="62">
        <v>426750</v>
      </c>
      <c r="F17" s="71">
        <v>0.20979999999999999</v>
      </c>
    </row>
    <row r="18" spans="1:6" s="52" customFormat="1" ht="12.75">
      <c r="A18" s="92" t="s">
        <v>276</v>
      </c>
      <c r="B18" s="92"/>
      <c r="C18" s="92"/>
      <c r="D18" s="93">
        <f>SUM(D10:D17)</f>
        <v>1071773</v>
      </c>
      <c r="E18" s="93">
        <f>SUM(E10:E17)</f>
        <v>6800130</v>
      </c>
      <c r="F18" s="94">
        <f>D18/E18</f>
        <v>0.15761066332555407</v>
      </c>
    </row>
    <row r="19" spans="1:6" s="52" customFormat="1" ht="38.25">
      <c r="A19" s="56">
        <v>36</v>
      </c>
      <c r="B19" s="82" t="s">
        <v>278</v>
      </c>
      <c r="C19" s="54" t="s">
        <v>279</v>
      </c>
      <c r="D19" s="61">
        <v>150000</v>
      </c>
      <c r="E19" s="62">
        <v>450000</v>
      </c>
      <c r="F19" s="71">
        <f>D19/E19</f>
        <v>0.33333333333333331</v>
      </c>
    </row>
    <row r="20" spans="1:6" s="52" customFormat="1" ht="25.5">
      <c r="A20" s="56">
        <v>36</v>
      </c>
      <c r="B20" s="81" t="s">
        <v>197</v>
      </c>
      <c r="C20" s="81" t="s">
        <v>198</v>
      </c>
      <c r="D20" s="61">
        <v>149325</v>
      </c>
      <c r="E20" s="62">
        <v>746625</v>
      </c>
      <c r="F20" s="71">
        <f t="shared" ref="F20:F23" si="1">D20/E20</f>
        <v>0.2</v>
      </c>
    </row>
    <row r="21" spans="1:6" s="52" customFormat="1" ht="25.5">
      <c r="A21" s="56">
        <v>36</v>
      </c>
      <c r="B21" s="82" t="s">
        <v>199</v>
      </c>
      <c r="C21" s="55" t="s">
        <v>200</v>
      </c>
      <c r="D21" s="61">
        <v>89907.96</v>
      </c>
      <c r="E21" s="62">
        <v>299693.2</v>
      </c>
      <c r="F21" s="71">
        <f t="shared" si="1"/>
        <v>0.3</v>
      </c>
    </row>
    <row r="22" spans="1:6" s="52" customFormat="1" ht="38.25">
      <c r="A22" s="56">
        <v>36</v>
      </c>
      <c r="B22" s="81" t="s">
        <v>201</v>
      </c>
      <c r="C22" s="81" t="s">
        <v>202</v>
      </c>
      <c r="D22" s="61">
        <v>42348.71</v>
      </c>
      <c r="E22" s="62">
        <v>98939.5</v>
      </c>
      <c r="F22" s="71">
        <f t="shared" si="1"/>
        <v>0.42802631911420613</v>
      </c>
    </row>
    <row r="23" spans="1:6" s="52" customFormat="1" ht="38.25">
      <c r="A23" s="56">
        <v>36</v>
      </c>
      <c r="B23" s="81" t="s">
        <v>203</v>
      </c>
      <c r="C23" s="81" t="s">
        <v>204</v>
      </c>
      <c r="D23" s="61">
        <v>52330.28</v>
      </c>
      <c r="E23" s="62">
        <v>261651.41</v>
      </c>
      <c r="F23" s="71">
        <f t="shared" si="1"/>
        <v>0.19999999235624222</v>
      </c>
    </row>
    <row r="24" spans="1:6" s="52" customFormat="1" ht="12.75">
      <c r="A24" s="92" t="s">
        <v>277</v>
      </c>
      <c r="B24" s="92"/>
      <c r="C24" s="92"/>
      <c r="D24" s="93">
        <f>SUM(D19:D23)</f>
        <v>483911.95000000007</v>
      </c>
      <c r="E24" s="93">
        <f>SUM(E19:E23)</f>
        <v>1856909.1099999999</v>
      </c>
      <c r="F24" s="94">
        <f>D24/E24</f>
        <v>0.26060077329256043</v>
      </c>
    </row>
    <row r="25" spans="1:6" s="52" customFormat="1" ht="38.25">
      <c r="A25" s="57" t="s">
        <v>106</v>
      </c>
      <c r="B25" s="81" t="s">
        <v>205</v>
      </c>
      <c r="C25" s="81" t="s">
        <v>206</v>
      </c>
      <c r="D25" s="63">
        <v>24444</v>
      </c>
      <c r="E25" s="64">
        <v>81480</v>
      </c>
      <c r="F25" s="71">
        <f>D25/E25</f>
        <v>0.3</v>
      </c>
    </row>
    <row r="26" spans="1:6" s="52" customFormat="1" ht="25.5">
      <c r="A26" s="57" t="s">
        <v>106</v>
      </c>
      <c r="B26" s="81" t="s">
        <v>207</v>
      </c>
      <c r="C26" s="81" t="s">
        <v>208</v>
      </c>
      <c r="D26" s="63">
        <v>206144.55</v>
      </c>
      <c r="E26" s="64">
        <v>1030722.74</v>
      </c>
      <c r="F26" s="71">
        <f t="shared" ref="F26:F58" si="2">D26/E26</f>
        <v>0.200000001940386</v>
      </c>
    </row>
    <row r="27" spans="1:6" s="52" customFormat="1" ht="25.5">
      <c r="A27" s="57" t="s">
        <v>106</v>
      </c>
      <c r="B27" s="81" t="s">
        <v>209</v>
      </c>
      <c r="C27" s="81" t="s">
        <v>210</v>
      </c>
      <c r="D27" s="63">
        <v>24186.51</v>
      </c>
      <c r="E27" s="64">
        <v>80621.710000000006</v>
      </c>
      <c r="F27" s="71">
        <f t="shared" si="2"/>
        <v>0.29999996278917918</v>
      </c>
    </row>
    <row r="28" spans="1:6" s="52" customFormat="1" ht="25.5">
      <c r="A28" s="57" t="s">
        <v>106</v>
      </c>
      <c r="B28" s="81" t="s">
        <v>280</v>
      </c>
      <c r="C28" s="81" t="s">
        <v>281</v>
      </c>
      <c r="D28" s="63">
        <v>30689</v>
      </c>
      <c r="E28" s="64">
        <v>217117.5</v>
      </c>
      <c r="F28" s="71">
        <f t="shared" si="2"/>
        <v>0.14134742708441281</v>
      </c>
    </row>
    <row r="29" spans="1:6" s="52" customFormat="1" ht="25.5">
      <c r="A29" s="57" t="s">
        <v>106</v>
      </c>
      <c r="B29" s="81" t="s">
        <v>211</v>
      </c>
      <c r="C29" s="81" t="s">
        <v>212</v>
      </c>
      <c r="D29" s="63">
        <v>225287.4</v>
      </c>
      <c r="E29" s="64">
        <v>1126437</v>
      </c>
      <c r="F29" s="71">
        <f t="shared" si="2"/>
        <v>0.19999999999999998</v>
      </c>
    </row>
    <row r="30" spans="1:6" s="52" customFormat="1" ht="38.25">
      <c r="A30" s="57" t="s">
        <v>106</v>
      </c>
      <c r="B30" s="81" t="s">
        <v>211</v>
      </c>
      <c r="C30" s="81" t="s">
        <v>213</v>
      </c>
      <c r="D30" s="63">
        <v>387388.88</v>
      </c>
      <c r="E30" s="64">
        <v>1267439.8999999999</v>
      </c>
      <c r="F30" s="71">
        <f t="shared" si="2"/>
        <v>0.30564674506459838</v>
      </c>
    </row>
    <row r="31" spans="1:6" s="52" customFormat="1" ht="12.75">
      <c r="A31" s="92" t="s">
        <v>284</v>
      </c>
      <c r="B31" s="92"/>
      <c r="C31" s="92"/>
      <c r="D31" s="93">
        <f>SUM(D25:D30)</f>
        <v>898140.34</v>
      </c>
      <c r="E31" s="93">
        <f>SUM(E25:E30)</f>
        <v>3803818.85</v>
      </c>
      <c r="F31" s="94">
        <f>D31/E31</f>
        <v>0.23611543436144442</v>
      </c>
    </row>
    <row r="32" spans="1:6" s="52" customFormat="1" ht="51">
      <c r="A32" s="57" t="s">
        <v>110</v>
      </c>
      <c r="B32" s="81" t="s">
        <v>263</v>
      </c>
      <c r="C32" s="81" t="s">
        <v>264</v>
      </c>
      <c r="D32" s="63">
        <v>331582.5</v>
      </c>
      <c r="E32" s="64">
        <v>2370636.5</v>
      </c>
      <c r="F32" s="71">
        <f>D32/E32</f>
        <v>0.13987066342731161</v>
      </c>
    </row>
    <row r="33" spans="1:6" s="52" customFormat="1" ht="25.5">
      <c r="A33" s="57" t="s">
        <v>110</v>
      </c>
      <c r="B33" s="81" t="s">
        <v>265</v>
      </c>
      <c r="C33" s="81" t="s">
        <v>266</v>
      </c>
      <c r="D33" s="63">
        <v>15404.7</v>
      </c>
      <c r="E33" s="64">
        <v>77023.520000000004</v>
      </c>
      <c r="F33" s="71">
        <f t="shared" ref="F33:F37" si="3">D33/E33</f>
        <v>0.19999994806781096</v>
      </c>
    </row>
    <row r="34" spans="1:6" s="52" customFormat="1" ht="25.5">
      <c r="A34" s="57" t="s">
        <v>110</v>
      </c>
      <c r="B34" s="81" t="s">
        <v>267</v>
      </c>
      <c r="C34" s="81" t="s">
        <v>268</v>
      </c>
      <c r="D34" s="63">
        <v>181580</v>
      </c>
      <c r="E34" s="64">
        <v>415008</v>
      </c>
      <c r="F34" s="71">
        <f t="shared" si="3"/>
        <v>0.43753373428945946</v>
      </c>
    </row>
    <row r="35" spans="1:6" s="52" customFormat="1" ht="12.75">
      <c r="A35" s="57" t="s">
        <v>110</v>
      </c>
      <c r="B35" s="81" t="s">
        <v>269</v>
      </c>
      <c r="C35" s="81" t="s">
        <v>270</v>
      </c>
      <c r="D35" s="63">
        <v>81374.850000000006</v>
      </c>
      <c r="E35" s="64">
        <v>964157</v>
      </c>
      <c r="F35" s="71">
        <f t="shared" si="3"/>
        <v>8.4399999170259615E-2</v>
      </c>
    </row>
    <row r="36" spans="1:6" s="52" customFormat="1" ht="25.5">
      <c r="A36" s="57" t="s">
        <v>110</v>
      </c>
      <c r="B36" s="81" t="s">
        <v>271</v>
      </c>
      <c r="C36" s="81" t="s">
        <v>272</v>
      </c>
      <c r="D36" s="63">
        <v>19997.05</v>
      </c>
      <c r="E36" s="64">
        <v>296692.07</v>
      </c>
      <c r="F36" s="71">
        <f t="shared" si="3"/>
        <v>6.7400015106571606E-2</v>
      </c>
    </row>
    <row r="37" spans="1:6" s="52" customFormat="1" ht="25.5">
      <c r="A37" s="57" t="s">
        <v>110</v>
      </c>
      <c r="B37" s="81" t="s">
        <v>273</v>
      </c>
      <c r="C37" s="81" t="s">
        <v>274</v>
      </c>
      <c r="D37" s="63">
        <v>200000</v>
      </c>
      <c r="E37" s="64">
        <v>834799</v>
      </c>
      <c r="F37" s="71">
        <f t="shared" si="3"/>
        <v>0.23957862910712638</v>
      </c>
    </row>
    <row r="38" spans="1:6" s="52" customFormat="1" ht="12.75">
      <c r="A38" s="92" t="s">
        <v>283</v>
      </c>
      <c r="B38" s="92"/>
      <c r="C38" s="92"/>
      <c r="D38" s="93">
        <f>SUM(D32:D37)</f>
        <v>829939.1</v>
      </c>
      <c r="E38" s="93">
        <f>SUM(E32:E37)</f>
        <v>4958316.09</v>
      </c>
      <c r="F38" s="94">
        <f>D38/E38</f>
        <v>0.16738325773014603</v>
      </c>
    </row>
    <row r="39" spans="1:6" s="52" customFormat="1" ht="63.75">
      <c r="A39" s="57" t="s">
        <v>114</v>
      </c>
      <c r="B39" s="81" t="s">
        <v>214</v>
      </c>
      <c r="C39" s="81" t="s">
        <v>215</v>
      </c>
      <c r="D39" s="63">
        <v>23000</v>
      </c>
      <c r="E39" s="64">
        <v>57000</v>
      </c>
      <c r="F39" s="71">
        <f t="shared" si="2"/>
        <v>0.40350877192982454</v>
      </c>
    </row>
    <row r="40" spans="1:6" s="52" customFormat="1" ht="38.25">
      <c r="A40" s="57" t="s">
        <v>114</v>
      </c>
      <c r="B40" s="81" t="s">
        <v>216</v>
      </c>
      <c r="C40" s="81" t="s">
        <v>217</v>
      </c>
      <c r="D40" s="63">
        <v>115000</v>
      </c>
      <c r="E40" s="64">
        <v>1432243.88</v>
      </c>
      <c r="F40" s="71">
        <f t="shared" si="2"/>
        <v>8.0293587988660153E-2</v>
      </c>
    </row>
    <row r="41" spans="1:6" s="52" customFormat="1" ht="38.25">
      <c r="A41" s="57" t="s">
        <v>114</v>
      </c>
      <c r="B41" s="81" t="s">
        <v>218</v>
      </c>
      <c r="C41" s="81" t="s">
        <v>219</v>
      </c>
      <c r="D41" s="63">
        <v>93804.52</v>
      </c>
      <c r="E41" s="64">
        <v>3150000</v>
      </c>
      <c r="F41" s="71">
        <f t="shared" si="2"/>
        <v>2.9779212698412699E-2</v>
      </c>
    </row>
    <row r="42" spans="1:6" s="52" customFormat="1" ht="25.5">
      <c r="A42" s="57" t="s">
        <v>114</v>
      </c>
      <c r="B42" s="81" t="s">
        <v>220</v>
      </c>
      <c r="C42" s="81" t="s">
        <v>221</v>
      </c>
      <c r="D42" s="63">
        <v>134000</v>
      </c>
      <c r="E42" s="64">
        <v>16000000</v>
      </c>
      <c r="F42" s="71">
        <f t="shared" si="2"/>
        <v>8.3750000000000005E-3</v>
      </c>
    </row>
    <row r="43" spans="1:6" s="52" customFormat="1" ht="25.5">
      <c r="A43" s="57" t="s">
        <v>114</v>
      </c>
      <c r="B43" s="81" t="s">
        <v>222</v>
      </c>
      <c r="C43" s="81" t="s">
        <v>223</v>
      </c>
      <c r="D43" s="63">
        <v>140617</v>
      </c>
      <c r="E43" s="64">
        <v>1108007</v>
      </c>
      <c r="F43" s="71">
        <f t="shared" si="2"/>
        <v>0.12690984804247626</v>
      </c>
    </row>
    <row r="44" spans="1:6" s="52" customFormat="1" ht="38.25">
      <c r="A44" s="57" t="s">
        <v>114</v>
      </c>
      <c r="B44" s="81" t="s">
        <v>224</v>
      </c>
      <c r="C44" s="81" t="s">
        <v>225</v>
      </c>
      <c r="D44" s="63">
        <v>170000</v>
      </c>
      <c r="E44" s="64">
        <v>328408.75</v>
      </c>
      <c r="F44" s="71">
        <f t="shared" si="2"/>
        <v>0.51764759617397527</v>
      </c>
    </row>
    <row r="45" spans="1:6" s="52" customFormat="1" ht="63.75">
      <c r="A45" s="57" t="s">
        <v>114</v>
      </c>
      <c r="B45" s="81" t="s">
        <v>226</v>
      </c>
      <c r="C45" s="81" t="s">
        <v>227</v>
      </c>
      <c r="D45" s="63">
        <v>18000</v>
      </c>
      <c r="E45" s="64">
        <v>61614.43</v>
      </c>
      <c r="F45" s="71">
        <f t="shared" si="2"/>
        <v>0.29213935761476656</v>
      </c>
    </row>
    <row r="46" spans="1:6" s="52" customFormat="1" ht="25.5">
      <c r="A46" s="57" t="s">
        <v>114</v>
      </c>
      <c r="B46" s="81" t="s">
        <v>228</v>
      </c>
      <c r="C46" s="81" t="s">
        <v>229</v>
      </c>
      <c r="D46" s="63">
        <v>43510</v>
      </c>
      <c r="E46" s="64">
        <v>102923.03</v>
      </c>
      <c r="F46" s="71">
        <f t="shared" si="2"/>
        <v>0.42274309258093162</v>
      </c>
    </row>
    <row r="47" spans="1:6" s="52" customFormat="1" ht="25.5">
      <c r="A47" s="57" t="s">
        <v>114</v>
      </c>
      <c r="B47" s="81" t="s">
        <v>230</v>
      </c>
      <c r="C47" s="81" t="s">
        <v>231</v>
      </c>
      <c r="D47" s="63">
        <v>57000</v>
      </c>
      <c r="E47" s="64">
        <v>230000</v>
      </c>
      <c r="F47" s="71">
        <f t="shared" si="2"/>
        <v>0.24782608695652175</v>
      </c>
    </row>
    <row r="48" spans="1:6" s="52" customFormat="1" ht="25.5">
      <c r="A48" s="57" t="s">
        <v>114</v>
      </c>
      <c r="B48" s="81" t="s">
        <v>232</v>
      </c>
      <c r="C48" s="81" t="s">
        <v>243</v>
      </c>
      <c r="D48" s="63">
        <v>57616</v>
      </c>
      <c r="E48" s="64">
        <v>518460.5</v>
      </c>
      <c r="F48" s="71">
        <f t="shared" si="2"/>
        <v>0.11112900597056093</v>
      </c>
    </row>
    <row r="49" spans="1:6" s="52" customFormat="1" ht="12.75">
      <c r="A49" s="57" t="s">
        <v>114</v>
      </c>
      <c r="B49" s="81" t="s">
        <v>233</v>
      </c>
      <c r="C49" s="81" t="s">
        <v>234</v>
      </c>
      <c r="D49" s="63">
        <v>43970</v>
      </c>
      <c r="E49" s="64">
        <v>389173</v>
      </c>
      <c r="F49" s="71">
        <f t="shared" si="2"/>
        <v>0.11298317200833563</v>
      </c>
    </row>
    <row r="50" spans="1:6" s="52" customFormat="1" ht="25.5">
      <c r="A50" s="57" t="s">
        <v>114</v>
      </c>
      <c r="B50" s="81" t="s">
        <v>235</v>
      </c>
      <c r="C50" s="81" t="s">
        <v>236</v>
      </c>
      <c r="D50" s="63">
        <v>15000</v>
      </c>
      <c r="E50" s="64">
        <v>75367.28</v>
      </c>
      <c r="F50" s="71">
        <f t="shared" si="2"/>
        <v>0.19902535954594619</v>
      </c>
    </row>
    <row r="51" spans="1:6" s="52" customFormat="1" ht="25.5">
      <c r="A51" s="57" t="s">
        <v>114</v>
      </c>
      <c r="B51" s="81" t="s">
        <v>237</v>
      </c>
      <c r="C51" s="81" t="s">
        <v>238</v>
      </c>
      <c r="D51" s="63">
        <v>2500</v>
      </c>
      <c r="E51" s="64">
        <v>9466.17</v>
      </c>
      <c r="F51" s="71">
        <f t="shared" si="2"/>
        <v>0.26409836290706801</v>
      </c>
    </row>
    <row r="52" spans="1:6" s="52" customFormat="1" ht="12.75">
      <c r="A52" s="57" t="s">
        <v>114</v>
      </c>
      <c r="B52" s="81" t="s">
        <v>239</v>
      </c>
      <c r="C52" s="81" t="s">
        <v>240</v>
      </c>
      <c r="D52" s="63">
        <v>55000</v>
      </c>
      <c r="E52" s="64">
        <v>300000</v>
      </c>
      <c r="F52" s="71">
        <f t="shared" si="2"/>
        <v>0.18333333333333332</v>
      </c>
    </row>
    <row r="53" spans="1:6" s="52" customFormat="1" ht="25.5">
      <c r="A53" s="57" t="s">
        <v>114</v>
      </c>
      <c r="B53" s="81" t="s">
        <v>241</v>
      </c>
      <c r="C53" s="81" t="s">
        <v>242</v>
      </c>
      <c r="D53" s="63">
        <v>13000</v>
      </c>
      <c r="E53" s="64">
        <v>39888.74</v>
      </c>
      <c r="F53" s="71">
        <f t="shared" si="2"/>
        <v>0.32590650895465739</v>
      </c>
    </row>
    <row r="54" spans="1:6" s="52" customFormat="1" ht="38.25">
      <c r="A54" s="57" t="s">
        <v>114</v>
      </c>
      <c r="B54" s="81" t="s">
        <v>244</v>
      </c>
      <c r="C54" s="81" t="s">
        <v>245</v>
      </c>
      <c r="D54" s="63">
        <v>71702</v>
      </c>
      <c r="E54" s="64">
        <v>492462.55</v>
      </c>
      <c r="F54" s="71">
        <f t="shared" si="2"/>
        <v>0.14559888868706869</v>
      </c>
    </row>
    <row r="55" spans="1:6" s="52" customFormat="1" ht="76.5">
      <c r="A55" s="57" t="s">
        <v>114</v>
      </c>
      <c r="B55" s="81" t="s">
        <v>246</v>
      </c>
      <c r="C55" s="81" t="s">
        <v>247</v>
      </c>
      <c r="D55" s="63">
        <v>138544</v>
      </c>
      <c r="E55" s="64">
        <v>830938</v>
      </c>
      <c r="F55" s="71">
        <f t="shared" si="2"/>
        <v>0.16673205461779339</v>
      </c>
    </row>
    <row r="56" spans="1:6" s="52" customFormat="1" ht="12.75">
      <c r="A56" s="57" t="s">
        <v>114</v>
      </c>
      <c r="B56" s="81" t="s">
        <v>248</v>
      </c>
      <c r="C56" s="81" t="s">
        <v>249</v>
      </c>
      <c r="D56" s="63">
        <v>111387</v>
      </c>
      <c r="E56" s="64">
        <v>215600</v>
      </c>
      <c r="F56" s="71">
        <f t="shared" si="2"/>
        <v>0.51663729128014846</v>
      </c>
    </row>
    <row r="57" spans="1:6" s="52" customFormat="1" ht="12.75">
      <c r="A57" s="57" t="s">
        <v>114</v>
      </c>
      <c r="B57" s="81" t="s">
        <v>250</v>
      </c>
      <c r="C57" s="81" t="s">
        <v>251</v>
      </c>
      <c r="D57" s="63">
        <v>102458</v>
      </c>
      <c r="E57" s="64">
        <v>436300</v>
      </c>
      <c r="F57" s="71">
        <f t="shared" si="2"/>
        <v>0.23483382993353197</v>
      </c>
    </row>
    <row r="58" spans="1:6" s="52" customFormat="1" ht="25.5">
      <c r="A58" s="57" t="s">
        <v>114</v>
      </c>
      <c r="B58" s="81" t="s">
        <v>252</v>
      </c>
      <c r="C58" s="81" t="s">
        <v>253</v>
      </c>
      <c r="D58" s="63">
        <v>82248</v>
      </c>
      <c r="E58" s="64">
        <v>175118.51</v>
      </c>
      <c r="F58" s="71">
        <f t="shared" si="2"/>
        <v>0.46967051055882097</v>
      </c>
    </row>
    <row r="59" spans="1:6" s="52" customFormat="1" ht="12.75">
      <c r="A59" s="92" t="s">
        <v>282</v>
      </c>
      <c r="B59" s="92"/>
      <c r="C59" s="92"/>
      <c r="D59" s="93">
        <f>SUM(D39:D58)</f>
        <v>1488356.52</v>
      </c>
      <c r="E59" s="93">
        <f>SUM(E39:E58)</f>
        <v>25952971.840000004</v>
      </c>
      <c r="F59" s="94">
        <f>D59/E59</f>
        <v>5.7348211571904506E-2</v>
      </c>
    </row>
    <row r="60" spans="1:6" s="52" customFormat="1" ht="12.75">
      <c r="A60" s="67"/>
      <c r="B60" s="83"/>
      <c r="C60" s="84"/>
      <c r="D60" s="68">
        <f>D9+D18+D24+D31+D38+D59</f>
        <v>5437756.9299999997</v>
      </c>
      <c r="E60" s="68">
        <f>E9+E18+E24+E31+E38+E59</f>
        <v>54301338.440000005</v>
      </c>
      <c r="F60" s="69">
        <f>D60/E60</f>
        <v>0.10014038486378052</v>
      </c>
    </row>
    <row r="61" spans="1:6">
      <c r="A61" s="49"/>
      <c r="B61" s="85"/>
      <c r="C61" s="86"/>
      <c r="D61" s="65"/>
      <c r="E61" s="66"/>
    </row>
    <row r="62" spans="1:6">
      <c r="A62" s="49"/>
      <c r="B62" s="85"/>
      <c r="C62" s="86"/>
      <c r="D62" s="65"/>
      <c r="E62" s="66"/>
    </row>
    <row r="63" spans="1:6">
      <c r="A63" s="49"/>
      <c r="B63" s="85"/>
      <c r="C63" s="86"/>
      <c r="D63" s="65"/>
      <c r="E63" s="66"/>
    </row>
    <row r="64" spans="1:6">
      <c r="A64" s="49"/>
      <c r="B64" s="85"/>
      <c r="C64" s="86"/>
      <c r="D64" s="65"/>
      <c r="E64" s="66"/>
    </row>
    <row r="65" spans="1:5">
      <c r="A65" s="49"/>
      <c r="B65" s="85"/>
      <c r="C65" s="86"/>
      <c r="D65" s="65"/>
      <c r="E65" s="66"/>
    </row>
    <row r="66" spans="1:5">
      <c r="A66" s="49"/>
      <c r="B66" s="85"/>
      <c r="C66" s="86"/>
      <c r="D66" s="65"/>
      <c r="E66" s="66"/>
    </row>
    <row r="67" spans="1:5">
      <c r="A67" s="49"/>
      <c r="B67" s="85"/>
      <c r="C67" s="86"/>
      <c r="D67" s="65"/>
      <c r="E67" s="66"/>
    </row>
    <row r="68" spans="1:5">
      <c r="A68" s="49"/>
      <c r="B68" s="85"/>
      <c r="C68" s="86"/>
      <c r="D68" s="65"/>
      <c r="E68" s="66"/>
    </row>
    <row r="69" spans="1:5">
      <c r="A69" s="49"/>
      <c r="B69" s="85"/>
      <c r="C69" s="86"/>
      <c r="D69" s="65"/>
      <c r="E69" s="66"/>
    </row>
    <row r="70" spans="1:5">
      <c r="A70" s="49"/>
      <c r="B70" s="85"/>
      <c r="C70" s="86"/>
      <c r="D70" s="65"/>
      <c r="E70" s="66"/>
    </row>
    <row r="71" spans="1:5">
      <c r="A71" s="49"/>
      <c r="B71" s="85"/>
      <c r="C71" s="86"/>
      <c r="D71" s="65"/>
      <c r="E71" s="66"/>
    </row>
    <row r="72" spans="1:5">
      <c r="A72" s="49"/>
      <c r="B72" s="85"/>
      <c r="C72" s="86"/>
      <c r="D72" s="65"/>
      <c r="E72" s="66"/>
    </row>
    <row r="73" spans="1:5">
      <c r="A73" s="49"/>
      <c r="B73" s="85"/>
      <c r="C73" s="86"/>
      <c r="D73" s="65"/>
      <c r="E73" s="66"/>
    </row>
    <row r="74" spans="1:5">
      <c r="A74" s="49"/>
      <c r="B74" s="85"/>
      <c r="C74" s="86"/>
      <c r="D74" s="65"/>
      <c r="E74" s="66"/>
    </row>
    <row r="75" spans="1:5">
      <c r="A75" s="49"/>
      <c r="B75" s="85"/>
      <c r="C75" s="86"/>
      <c r="D75" s="65"/>
      <c r="E75" s="66"/>
    </row>
    <row r="76" spans="1:5">
      <c r="A76" s="49"/>
      <c r="B76" s="85"/>
      <c r="C76" s="86"/>
      <c r="D76" s="65"/>
      <c r="E76" s="66"/>
    </row>
    <row r="77" spans="1:5">
      <c r="A77" s="49"/>
      <c r="B77" s="85"/>
      <c r="C77" s="86"/>
      <c r="D77" s="65"/>
      <c r="E77" s="66"/>
    </row>
    <row r="78" spans="1:5">
      <c r="A78" s="49"/>
      <c r="B78" s="85"/>
      <c r="C78" s="86"/>
      <c r="D78" s="65"/>
      <c r="E78" s="66"/>
    </row>
    <row r="79" spans="1:5">
      <c r="A79" s="49"/>
      <c r="B79" s="85"/>
      <c r="C79" s="86"/>
      <c r="D79" s="65"/>
      <c r="E79" s="66"/>
    </row>
    <row r="80" spans="1:5">
      <c r="A80" s="49"/>
      <c r="B80" s="85"/>
      <c r="C80" s="86"/>
      <c r="D80" s="65"/>
      <c r="E80" s="66"/>
    </row>
    <row r="81" spans="1:5">
      <c r="A81" s="49"/>
      <c r="B81" s="85"/>
      <c r="C81" s="86"/>
      <c r="D81" s="65"/>
      <c r="E81" s="66"/>
    </row>
    <row r="82" spans="1:5">
      <c r="A82" s="49"/>
      <c r="B82" s="85"/>
      <c r="C82" s="86"/>
      <c r="D82" s="65"/>
      <c r="E82" s="66"/>
    </row>
    <row r="83" spans="1:5">
      <c r="A83" s="49"/>
      <c r="B83" s="85"/>
      <c r="C83" s="86"/>
      <c r="D83" s="65"/>
      <c r="E83" s="66"/>
    </row>
    <row r="84" spans="1:5">
      <c r="A84" s="49"/>
      <c r="B84" s="85"/>
      <c r="C84" s="86"/>
      <c r="D84" s="65"/>
      <c r="E84" s="66"/>
    </row>
    <row r="85" spans="1:5">
      <c r="A85" s="49"/>
      <c r="B85" s="85"/>
      <c r="C85" s="86"/>
      <c r="D85" s="65"/>
      <c r="E85" s="66"/>
    </row>
    <row r="86" spans="1:5">
      <c r="A86" s="49"/>
      <c r="B86" s="85"/>
      <c r="C86" s="86"/>
      <c r="D86" s="65"/>
      <c r="E86" s="66"/>
    </row>
    <row r="87" spans="1:5">
      <c r="A87" s="49"/>
      <c r="B87" s="85"/>
      <c r="C87" s="86"/>
      <c r="D87" s="65"/>
      <c r="E87" s="66"/>
    </row>
    <row r="88" spans="1:5">
      <c r="A88" s="49"/>
      <c r="B88" s="85"/>
      <c r="C88" s="86"/>
      <c r="D88" s="65"/>
      <c r="E88" s="66"/>
    </row>
    <row r="89" spans="1:5">
      <c r="A89" s="49"/>
      <c r="B89" s="85"/>
      <c r="C89" s="86"/>
      <c r="D89" s="65"/>
      <c r="E89" s="66"/>
    </row>
    <row r="90" spans="1:5">
      <c r="A90" s="49"/>
      <c r="B90" s="85"/>
      <c r="C90" s="86"/>
      <c r="D90" s="65"/>
      <c r="E90" s="66"/>
    </row>
    <row r="91" spans="1:5">
      <c r="A91" s="49"/>
      <c r="B91" s="85"/>
      <c r="C91" s="86"/>
      <c r="D91" s="65"/>
      <c r="E91" s="66"/>
    </row>
    <row r="92" spans="1:5">
      <c r="A92" s="49"/>
      <c r="B92" s="85"/>
      <c r="C92" s="86"/>
      <c r="D92" s="65"/>
      <c r="E92" s="66"/>
    </row>
    <row r="93" spans="1:5">
      <c r="A93" s="49"/>
      <c r="B93" s="85"/>
      <c r="C93" s="86"/>
      <c r="D93" s="65"/>
      <c r="E93" s="66"/>
    </row>
    <row r="94" spans="1:5">
      <c r="A94" s="49"/>
      <c r="B94" s="85"/>
      <c r="C94" s="86"/>
      <c r="D94" s="65"/>
      <c r="E94" s="66"/>
    </row>
    <row r="95" spans="1:5">
      <c r="A95" s="49"/>
      <c r="B95" s="85"/>
      <c r="C95" s="86"/>
      <c r="D95" s="65"/>
      <c r="E95" s="66"/>
    </row>
    <row r="96" spans="1:5">
      <c r="A96" s="49"/>
      <c r="B96" s="85"/>
      <c r="C96" s="86"/>
      <c r="D96" s="65"/>
      <c r="E96" s="66"/>
    </row>
    <row r="97" spans="1:5">
      <c r="A97" s="49"/>
      <c r="B97" s="85"/>
      <c r="C97" s="86"/>
      <c r="D97" s="65"/>
      <c r="E97" s="66"/>
    </row>
    <row r="98" spans="1:5">
      <c r="A98" s="49"/>
      <c r="B98" s="85"/>
      <c r="C98" s="86"/>
      <c r="D98" s="65"/>
      <c r="E98" s="66"/>
    </row>
    <row r="99" spans="1:5">
      <c r="A99" s="49"/>
      <c r="B99" s="85"/>
      <c r="C99" s="86"/>
      <c r="D99" s="65"/>
      <c r="E99" s="66"/>
    </row>
    <row r="100" spans="1:5">
      <c r="A100" s="49"/>
      <c r="B100" s="85"/>
      <c r="C100" s="86"/>
      <c r="D100" s="65"/>
      <c r="E100" s="66"/>
    </row>
    <row r="101" spans="1:5">
      <c r="A101" s="49"/>
      <c r="B101" s="85"/>
      <c r="C101" s="86"/>
      <c r="D101" s="65"/>
      <c r="E101" s="66"/>
    </row>
    <row r="102" spans="1:5">
      <c r="A102" s="49"/>
      <c r="B102" s="85"/>
      <c r="C102" s="86"/>
      <c r="D102" s="65"/>
      <c r="E102" s="66"/>
    </row>
    <row r="103" spans="1:5">
      <c r="A103" s="49"/>
      <c r="B103" s="85"/>
      <c r="C103" s="86"/>
      <c r="D103" s="65"/>
      <c r="E103" s="66"/>
    </row>
    <row r="104" spans="1:5">
      <c r="A104" s="49"/>
      <c r="B104" s="85"/>
      <c r="C104" s="86"/>
      <c r="D104" s="65"/>
      <c r="E104" s="66"/>
    </row>
    <row r="105" spans="1:5">
      <c r="A105" s="49"/>
      <c r="B105" s="85"/>
      <c r="C105" s="86"/>
      <c r="D105" s="65"/>
      <c r="E105" s="66"/>
    </row>
    <row r="106" spans="1:5">
      <c r="A106" s="49"/>
      <c r="B106" s="85"/>
      <c r="C106" s="86"/>
      <c r="D106" s="65"/>
      <c r="E106" s="66"/>
    </row>
    <row r="107" spans="1:5">
      <c r="A107" s="49"/>
      <c r="B107" s="85"/>
      <c r="C107" s="86"/>
      <c r="D107" s="65"/>
      <c r="E107" s="66"/>
    </row>
    <row r="108" spans="1:5">
      <c r="A108" s="49"/>
      <c r="B108" s="85"/>
      <c r="C108" s="86"/>
      <c r="D108" s="65"/>
      <c r="E108" s="66"/>
    </row>
    <row r="109" spans="1:5">
      <c r="A109" s="49"/>
      <c r="B109" s="85"/>
      <c r="C109" s="86"/>
      <c r="D109" s="65"/>
      <c r="E109" s="66"/>
    </row>
    <row r="110" spans="1:5">
      <c r="A110" s="49"/>
      <c r="B110" s="85"/>
      <c r="C110" s="86"/>
      <c r="D110" s="65"/>
      <c r="E110" s="66"/>
    </row>
    <row r="111" spans="1:5">
      <c r="A111" s="49"/>
      <c r="B111" s="85"/>
      <c r="C111" s="86"/>
      <c r="D111" s="65"/>
      <c r="E111" s="66"/>
    </row>
    <row r="112" spans="1:5">
      <c r="A112" s="49"/>
      <c r="B112" s="85"/>
      <c r="C112" s="86"/>
      <c r="D112" s="65"/>
      <c r="E112" s="66"/>
    </row>
    <row r="113" spans="1:5">
      <c r="A113" s="49"/>
      <c r="B113" s="85"/>
      <c r="C113" s="86"/>
      <c r="D113" s="65"/>
      <c r="E113" s="66"/>
    </row>
    <row r="114" spans="1:5">
      <c r="A114" s="49"/>
      <c r="B114" s="85"/>
      <c r="C114" s="86"/>
      <c r="D114" s="65"/>
      <c r="E114" s="66"/>
    </row>
    <row r="115" spans="1:5">
      <c r="A115" s="49"/>
      <c r="B115" s="85"/>
      <c r="C115" s="86"/>
      <c r="D115" s="65"/>
      <c r="E115" s="66"/>
    </row>
    <row r="116" spans="1:5">
      <c r="A116" s="49"/>
      <c r="B116" s="85"/>
      <c r="C116" s="86"/>
      <c r="D116" s="65"/>
      <c r="E116" s="66"/>
    </row>
    <row r="117" spans="1:5">
      <c r="A117" s="49"/>
      <c r="B117" s="85"/>
      <c r="C117" s="86"/>
      <c r="D117" s="65"/>
      <c r="E117" s="66"/>
    </row>
    <row r="118" spans="1:5">
      <c r="A118" s="49"/>
      <c r="B118" s="85"/>
      <c r="C118" s="86"/>
      <c r="D118" s="65"/>
      <c r="E118" s="66"/>
    </row>
    <row r="119" spans="1:5">
      <c r="A119" s="49"/>
      <c r="B119" s="85"/>
      <c r="C119" s="86"/>
      <c r="D119" s="65"/>
      <c r="E119" s="66"/>
    </row>
    <row r="120" spans="1:5">
      <c r="A120" s="49"/>
      <c r="B120" s="85"/>
      <c r="C120" s="86"/>
      <c r="D120" s="65"/>
      <c r="E120" s="66"/>
    </row>
    <row r="121" spans="1:5">
      <c r="A121" s="49"/>
      <c r="B121" s="85"/>
      <c r="C121" s="86"/>
      <c r="D121" s="65"/>
      <c r="E121" s="66"/>
    </row>
    <row r="122" spans="1:5">
      <c r="A122" s="49"/>
      <c r="B122" s="85"/>
      <c r="C122" s="86"/>
      <c r="D122" s="65"/>
      <c r="E122" s="66"/>
    </row>
    <row r="123" spans="1:5">
      <c r="A123" s="49"/>
      <c r="B123" s="85"/>
      <c r="C123" s="86"/>
      <c r="D123" s="65"/>
      <c r="E123" s="66"/>
    </row>
    <row r="124" spans="1:5">
      <c r="A124" s="49"/>
      <c r="B124" s="85"/>
      <c r="C124" s="86"/>
      <c r="D124" s="65"/>
      <c r="E124" s="66"/>
    </row>
    <row r="125" spans="1:5">
      <c r="A125" s="49"/>
      <c r="B125" s="85"/>
      <c r="C125" s="86"/>
      <c r="D125" s="65"/>
      <c r="E125" s="66"/>
    </row>
    <row r="126" spans="1:5">
      <c r="A126" s="49"/>
      <c r="B126" s="85"/>
      <c r="C126" s="86"/>
      <c r="D126" s="65"/>
      <c r="E126" s="66"/>
    </row>
    <row r="127" spans="1:5">
      <c r="A127" s="49"/>
      <c r="B127" s="85"/>
      <c r="C127" s="86"/>
      <c r="D127" s="65"/>
      <c r="E127" s="66"/>
    </row>
    <row r="128" spans="1:5">
      <c r="A128" s="49"/>
      <c r="B128" s="85"/>
      <c r="C128" s="86"/>
      <c r="D128" s="65"/>
      <c r="E128" s="66"/>
    </row>
    <row r="129" spans="1:5">
      <c r="A129" s="49"/>
      <c r="B129" s="85"/>
      <c r="C129" s="86"/>
      <c r="D129" s="65"/>
      <c r="E129" s="66"/>
    </row>
    <row r="130" spans="1:5">
      <c r="A130" s="49"/>
      <c r="B130" s="85"/>
      <c r="C130" s="86"/>
      <c r="D130" s="65"/>
      <c r="E130" s="66"/>
    </row>
    <row r="131" spans="1:5">
      <c r="A131" s="49"/>
      <c r="B131" s="85"/>
      <c r="C131" s="86"/>
      <c r="D131" s="65"/>
      <c r="E131" s="66"/>
    </row>
    <row r="132" spans="1:5">
      <c r="A132" s="49"/>
      <c r="B132" s="85"/>
      <c r="C132" s="86"/>
      <c r="D132" s="65"/>
      <c r="E132" s="66"/>
    </row>
    <row r="133" spans="1:5">
      <c r="A133" s="49"/>
      <c r="B133" s="85"/>
      <c r="C133" s="86"/>
      <c r="D133" s="65"/>
      <c r="E133" s="66"/>
    </row>
    <row r="134" spans="1:5">
      <c r="A134" s="49"/>
      <c r="B134" s="85"/>
      <c r="C134" s="86"/>
      <c r="D134" s="65"/>
      <c r="E134" s="66"/>
    </row>
    <row r="135" spans="1:5">
      <c r="A135" s="49"/>
      <c r="B135" s="85"/>
      <c r="C135" s="86"/>
      <c r="D135" s="65"/>
      <c r="E135" s="66"/>
    </row>
    <row r="136" spans="1:5">
      <c r="A136" s="49"/>
      <c r="B136" s="85"/>
      <c r="C136" s="86"/>
      <c r="D136" s="65"/>
      <c r="E136" s="66"/>
    </row>
    <row r="137" spans="1:5">
      <c r="A137" s="49"/>
      <c r="B137" s="85"/>
      <c r="C137" s="86"/>
      <c r="D137" s="65"/>
      <c r="E137" s="66"/>
    </row>
    <row r="138" spans="1:5">
      <c r="A138" s="49"/>
      <c r="B138" s="85"/>
      <c r="C138" s="86"/>
      <c r="D138" s="65"/>
      <c r="E138" s="66"/>
    </row>
    <row r="139" spans="1:5">
      <c r="A139" s="49"/>
      <c r="B139" s="85"/>
      <c r="C139" s="86"/>
      <c r="D139" s="65"/>
      <c r="E139" s="66"/>
    </row>
    <row r="140" spans="1:5">
      <c r="A140" s="49"/>
      <c r="B140" s="85"/>
      <c r="C140" s="86"/>
      <c r="D140" s="65"/>
      <c r="E140" s="66"/>
    </row>
    <row r="141" spans="1:5">
      <c r="A141" s="49"/>
      <c r="B141" s="85"/>
      <c r="C141" s="86"/>
      <c r="D141" s="65"/>
      <c r="E141" s="66"/>
    </row>
    <row r="142" spans="1:5">
      <c r="A142" s="49"/>
      <c r="B142" s="85"/>
      <c r="C142" s="86"/>
      <c r="D142" s="65"/>
      <c r="E142" s="66"/>
    </row>
    <row r="143" spans="1:5">
      <c r="A143" s="49"/>
      <c r="B143" s="85"/>
      <c r="C143" s="86"/>
      <c r="D143" s="65"/>
      <c r="E143" s="66"/>
    </row>
    <row r="144" spans="1:5">
      <c r="A144" s="49"/>
      <c r="B144" s="85"/>
      <c r="C144" s="86"/>
      <c r="D144" s="65"/>
      <c r="E144" s="66"/>
    </row>
    <row r="145" spans="1:5">
      <c r="A145" s="49"/>
      <c r="B145" s="85"/>
      <c r="C145" s="86"/>
      <c r="D145" s="65"/>
      <c r="E145" s="66"/>
    </row>
    <row r="146" spans="1:5">
      <c r="A146" s="49"/>
      <c r="B146" s="85"/>
      <c r="C146" s="86"/>
      <c r="D146" s="65"/>
      <c r="E146" s="66"/>
    </row>
    <row r="147" spans="1:5">
      <c r="A147" s="49"/>
      <c r="B147" s="85"/>
      <c r="C147" s="86"/>
      <c r="D147" s="65"/>
      <c r="E147" s="66"/>
    </row>
    <row r="148" spans="1:5">
      <c r="A148" s="49"/>
      <c r="B148" s="85"/>
      <c r="C148" s="86"/>
      <c r="D148" s="65"/>
      <c r="E148" s="66"/>
    </row>
    <row r="149" spans="1:5">
      <c r="A149" s="49"/>
      <c r="B149" s="85"/>
      <c r="C149" s="86"/>
      <c r="D149" s="65"/>
      <c r="E149" s="66"/>
    </row>
    <row r="150" spans="1:5">
      <c r="A150" s="49"/>
      <c r="B150" s="85"/>
      <c r="C150" s="86"/>
      <c r="D150" s="65"/>
      <c r="E150" s="66"/>
    </row>
    <row r="151" spans="1:5">
      <c r="A151" s="49"/>
      <c r="B151" s="85"/>
      <c r="C151" s="86"/>
      <c r="D151" s="65"/>
      <c r="E151" s="66"/>
    </row>
    <row r="152" spans="1:5">
      <c r="A152" s="49"/>
      <c r="B152" s="85"/>
      <c r="C152" s="86"/>
      <c r="D152" s="65"/>
      <c r="E152" s="66"/>
    </row>
    <row r="153" spans="1:5">
      <c r="A153" s="49"/>
      <c r="B153" s="85"/>
      <c r="C153" s="86"/>
      <c r="D153" s="65"/>
      <c r="E153" s="66"/>
    </row>
    <row r="154" spans="1:5">
      <c r="A154" s="49"/>
      <c r="B154" s="85"/>
      <c r="C154" s="86"/>
      <c r="D154" s="65"/>
      <c r="E154" s="66"/>
    </row>
    <row r="155" spans="1:5">
      <c r="A155" s="49"/>
      <c r="B155" s="85"/>
      <c r="C155" s="86"/>
      <c r="D155" s="65"/>
      <c r="E155" s="66"/>
    </row>
    <row r="156" spans="1:5">
      <c r="A156" s="49"/>
      <c r="B156" s="85"/>
      <c r="C156" s="86"/>
      <c r="D156" s="65"/>
      <c r="E156" s="66"/>
    </row>
    <row r="157" spans="1:5">
      <c r="A157" s="49"/>
      <c r="B157" s="85"/>
      <c r="C157" s="86"/>
      <c r="D157" s="65"/>
      <c r="E157" s="66"/>
    </row>
    <row r="158" spans="1:5">
      <c r="A158" s="49"/>
      <c r="B158" s="85"/>
      <c r="C158" s="86"/>
      <c r="D158" s="65"/>
      <c r="E158" s="66"/>
    </row>
    <row r="159" spans="1:5">
      <c r="A159" s="49"/>
      <c r="B159" s="85"/>
      <c r="C159" s="86"/>
      <c r="D159" s="65"/>
      <c r="E159" s="66"/>
    </row>
    <row r="160" spans="1:5">
      <c r="A160" s="49"/>
      <c r="B160" s="85"/>
      <c r="C160" s="86"/>
      <c r="D160" s="65"/>
      <c r="E160" s="66"/>
    </row>
    <row r="161" spans="1:5">
      <c r="A161" s="49"/>
      <c r="B161" s="85"/>
      <c r="C161" s="86"/>
      <c r="D161" s="65"/>
      <c r="E161" s="66"/>
    </row>
    <row r="162" spans="1:5">
      <c r="A162" s="49"/>
      <c r="B162" s="85"/>
      <c r="C162" s="86"/>
      <c r="D162" s="65"/>
      <c r="E162" s="66"/>
    </row>
    <row r="163" spans="1:5">
      <c r="A163" s="49"/>
      <c r="B163" s="85"/>
      <c r="C163" s="86"/>
      <c r="D163" s="65"/>
      <c r="E163" s="66"/>
    </row>
    <row r="164" spans="1:5">
      <c r="A164" s="49"/>
      <c r="B164" s="85"/>
      <c r="C164" s="86"/>
      <c r="D164" s="65"/>
      <c r="E164" s="66"/>
    </row>
    <row r="165" spans="1:5">
      <c r="A165" s="49"/>
      <c r="B165" s="85"/>
      <c r="C165" s="86"/>
      <c r="D165" s="65"/>
      <c r="E165" s="66"/>
    </row>
    <row r="166" spans="1:5">
      <c r="A166" s="49"/>
      <c r="B166" s="85"/>
      <c r="C166" s="86"/>
      <c r="D166" s="65"/>
      <c r="E166" s="66"/>
    </row>
    <row r="167" spans="1:5">
      <c r="A167" s="49"/>
      <c r="B167" s="85"/>
      <c r="C167" s="86"/>
      <c r="D167" s="65"/>
      <c r="E167" s="66"/>
    </row>
    <row r="168" spans="1:5">
      <c r="A168" s="49"/>
      <c r="B168" s="85"/>
      <c r="C168" s="86"/>
      <c r="D168" s="65"/>
      <c r="E168" s="66"/>
    </row>
    <row r="169" spans="1:5">
      <c r="A169" s="49"/>
      <c r="B169" s="85"/>
      <c r="C169" s="86"/>
      <c r="D169" s="65"/>
      <c r="E169" s="66"/>
    </row>
    <row r="170" spans="1:5">
      <c r="A170" s="49"/>
      <c r="B170" s="85"/>
      <c r="C170" s="86"/>
      <c r="D170" s="65"/>
      <c r="E170" s="66"/>
    </row>
    <row r="171" spans="1:5">
      <c r="A171" s="49"/>
      <c r="B171" s="85"/>
      <c r="C171" s="86"/>
      <c r="D171" s="65"/>
      <c r="E171" s="66"/>
    </row>
    <row r="172" spans="1:5">
      <c r="A172" s="49"/>
      <c r="B172" s="85"/>
      <c r="C172" s="86"/>
      <c r="D172" s="65"/>
      <c r="E172" s="66"/>
    </row>
    <row r="173" spans="1:5">
      <c r="A173" s="49"/>
      <c r="B173" s="85"/>
      <c r="C173" s="86"/>
      <c r="D173" s="65"/>
      <c r="E173" s="66"/>
    </row>
    <row r="174" spans="1:5">
      <c r="A174" s="49"/>
      <c r="B174" s="85"/>
      <c r="C174" s="86"/>
      <c r="D174" s="65"/>
      <c r="E174" s="66"/>
    </row>
    <row r="175" spans="1:5">
      <c r="A175" s="49"/>
      <c r="B175" s="85"/>
      <c r="C175" s="86"/>
      <c r="D175" s="65"/>
      <c r="E175" s="66"/>
    </row>
    <row r="176" spans="1:5">
      <c r="A176" s="49"/>
      <c r="B176" s="85"/>
      <c r="C176" s="86"/>
      <c r="D176" s="65"/>
      <c r="E176" s="66"/>
    </row>
    <row r="177" spans="1:5">
      <c r="A177" s="49"/>
      <c r="B177" s="85"/>
      <c r="C177" s="86"/>
      <c r="D177" s="65"/>
      <c r="E177" s="66"/>
    </row>
    <row r="178" spans="1:5">
      <c r="A178" s="49"/>
      <c r="B178" s="85"/>
      <c r="C178" s="86"/>
      <c r="D178" s="65"/>
      <c r="E178" s="66"/>
    </row>
    <row r="179" spans="1:5">
      <c r="A179" s="49"/>
      <c r="B179" s="85"/>
      <c r="C179" s="86"/>
      <c r="D179" s="65"/>
      <c r="E179" s="66"/>
    </row>
    <row r="180" spans="1:5">
      <c r="A180" s="49"/>
      <c r="B180" s="85"/>
      <c r="C180" s="86"/>
      <c r="D180" s="65"/>
      <c r="E180" s="66"/>
    </row>
    <row r="181" spans="1:5">
      <c r="A181" s="49"/>
      <c r="B181" s="85"/>
      <c r="C181" s="86"/>
      <c r="D181" s="65"/>
      <c r="E181" s="66"/>
    </row>
    <row r="182" spans="1:5">
      <c r="A182" s="49"/>
      <c r="B182" s="85"/>
      <c r="C182" s="86"/>
      <c r="D182" s="65"/>
      <c r="E182" s="66"/>
    </row>
    <row r="183" spans="1:5">
      <c r="A183" s="49"/>
      <c r="B183" s="85"/>
      <c r="C183" s="86"/>
      <c r="D183" s="65"/>
      <c r="E183" s="66"/>
    </row>
    <row r="184" spans="1:5">
      <c r="A184" s="49"/>
      <c r="B184" s="85"/>
      <c r="C184" s="86"/>
      <c r="D184" s="65"/>
      <c r="E184" s="66"/>
    </row>
    <row r="185" spans="1:5">
      <c r="A185" s="49"/>
      <c r="B185" s="85"/>
      <c r="C185" s="86"/>
      <c r="D185" s="65"/>
      <c r="E185" s="66"/>
    </row>
    <row r="186" spans="1:5">
      <c r="A186" s="49"/>
      <c r="B186" s="85"/>
      <c r="C186" s="86"/>
      <c r="D186" s="65"/>
      <c r="E186" s="66"/>
    </row>
    <row r="187" spans="1:5">
      <c r="A187" s="49"/>
      <c r="B187" s="85"/>
      <c r="C187" s="86"/>
      <c r="D187" s="65"/>
      <c r="E187" s="66"/>
    </row>
    <row r="188" spans="1:5">
      <c r="A188" s="49"/>
      <c r="B188" s="85"/>
      <c r="C188" s="86"/>
      <c r="D188" s="65"/>
      <c r="E188" s="66"/>
    </row>
    <row r="189" spans="1:5">
      <c r="A189" s="49"/>
      <c r="B189" s="85"/>
      <c r="C189" s="86"/>
      <c r="D189" s="65"/>
      <c r="E189" s="66"/>
    </row>
    <row r="190" spans="1:5">
      <c r="A190" s="49"/>
      <c r="B190" s="85"/>
      <c r="C190" s="86"/>
      <c r="D190" s="65"/>
      <c r="E190" s="66"/>
    </row>
    <row r="191" spans="1:5">
      <c r="A191" s="49"/>
      <c r="B191" s="85"/>
      <c r="C191" s="86"/>
      <c r="D191" s="65"/>
      <c r="E191" s="66"/>
    </row>
    <row r="192" spans="1:5">
      <c r="A192" s="49"/>
      <c r="B192" s="85"/>
      <c r="C192" s="86"/>
      <c r="D192" s="65"/>
      <c r="E192" s="66"/>
    </row>
    <row r="193" spans="1:5">
      <c r="A193" s="49"/>
      <c r="B193" s="85"/>
      <c r="C193" s="86"/>
      <c r="D193" s="65"/>
      <c r="E193" s="66"/>
    </row>
    <row r="194" spans="1:5">
      <c r="A194" s="49"/>
      <c r="B194" s="85"/>
      <c r="C194" s="86"/>
      <c r="D194" s="65"/>
      <c r="E194" s="66"/>
    </row>
    <row r="195" spans="1:5">
      <c r="A195" s="49"/>
      <c r="B195" s="85"/>
      <c r="C195" s="86"/>
      <c r="D195" s="65"/>
      <c r="E195" s="66"/>
    </row>
    <row r="196" spans="1:5">
      <c r="A196" s="49"/>
      <c r="B196" s="85"/>
      <c r="C196" s="86"/>
      <c r="D196" s="65"/>
      <c r="E196" s="66"/>
    </row>
    <row r="197" spans="1:5">
      <c r="A197" s="49"/>
      <c r="B197" s="85"/>
      <c r="C197" s="86"/>
      <c r="D197" s="65"/>
      <c r="E197" s="66"/>
    </row>
    <row r="198" spans="1:5">
      <c r="A198" s="49"/>
      <c r="B198" s="85"/>
      <c r="C198" s="86"/>
      <c r="D198" s="65"/>
      <c r="E198" s="66"/>
    </row>
    <row r="199" spans="1:5">
      <c r="A199" s="49"/>
      <c r="B199" s="85"/>
      <c r="C199" s="86"/>
      <c r="D199" s="65"/>
      <c r="E199" s="66"/>
    </row>
    <row r="200" spans="1:5">
      <c r="A200" s="49"/>
      <c r="B200" s="85"/>
      <c r="C200" s="86"/>
      <c r="D200" s="65"/>
      <c r="E200" s="66"/>
    </row>
    <row r="201" spans="1:5">
      <c r="A201" s="49"/>
      <c r="B201" s="85"/>
      <c r="C201" s="86"/>
      <c r="D201" s="65"/>
      <c r="E201" s="66"/>
    </row>
    <row r="202" spans="1:5">
      <c r="A202" s="49"/>
      <c r="B202" s="85"/>
      <c r="C202" s="86"/>
      <c r="D202" s="65"/>
      <c r="E202" s="66"/>
    </row>
    <row r="203" spans="1:5">
      <c r="A203" s="49"/>
      <c r="B203" s="85"/>
      <c r="C203" s="86"/>
      <c r="D203" s="65"/>
      <c r="E203" s="66"/>
    </row>
    <row r="204" spans="1:5">
      <c r="A204" s="49"/>
      <c r="B204" s="85"/>
      <c r="C204" s="86"/>
      <c r="D204" s="65"/>
      <c r="E204" s="66"/>
    </row>
    <row r="205" spans="1:5">
      <c r="A205" s="49"/>
      <c r="B205" s="85"/>
      <c r="C205" s="86"/>
      <c r="D205" s="65"/>
      <c r="E205" s="66"/>
    </row>
    <row r="206" spans="1:5">
      <c r="A206" s="49"/>
      <c r="B206" s="85"/>
      <c r="C206" s="86"/>
      <c r="D206" s="65"/>
      <c r="E206" s="66"/>
    </row>
    <row r="207" spans="1:5">
      <c r="A207" s="49"/>
      <c r="B207" s="85"/>
      <c r="C207" s="86"/>
      <c r="D207" s="65"/>
      <c r="E207" s="66"/>
    </row>
    <row r="208" spans="1:5">
      <c r="A208" s="49"/>
      <c r="B208" s="85"/>
      <c r="C208" s="86"/>
      <c r="D208" s="65"/>
      <c r="E208" s="66"/>
    </row>
    <row r="209" spans="1:5">
      <c r="A209" s="49"/>
      <c r="B209" s="85"/>
      <c r="C209" s="86"/>
      <c r="D209" s="65"/>
      <c r="E209" s="66"/>
    </row>
    <row r="210" spans="1:5">
      <c r="A210" s="49"/>
      <c r="B210" s="85"/>
      <c r="C210" s="86"/>
      <c r="D210" s="65"/>
      <c r="E210" s="66"/>
    </row>
    <row r="211" spans="1:5">
      <c r="A211" s="49"/>
      <c r="B211" s="85"/>
      <c r="C211" s="86"/>
      <c r="D211" s="65"/>
      <c r="E211" s="66"/>
    </row>
    <row r="212" spans="1:5">
      <c r="A212" s="49"/>
      <c r="B212" s="85"/>
      <c r="C212" s="86"/>
      <c r="D212" s="65"/>
      <c r="E212" s="66"/>
    </row>
    <row r="213" spans="1:5">
      <c r="A213" s="49"/>
      <c r="B213" s="85"/>
      <c r="C213" s="86"/>
      <c r="D213" s="65"/>
      <c r="E213" s="66"/>
    </row>
    <row r="214" spans="1:5">
      <c r="A214" s="49"/>
      <c r="B214" s="85"/>
      <c r="C214" s="86"/>
      <c r="D214" s="65"/>
      <c r="E214" s="66"/>
    </row>
    <row r="215" spans="1:5">
      <c r="A215" s="49"/>
      <c r="B215" s="85"/>
      <c r="C215" s="86"/>
      <c r="D215" s="65"/>
      <c r="E215" s="66"/>
    </row>
    <row r="216" spans="1:5">
      <c r="A216" s="49"/>
      <c r="B216" s="85"/>
      <c r="C216" s="86"/>
      <c r="D216" s="65"/>
      <c r="E216" s="66"/>
    </row>
    <row r="217" spans="1:5">
      <c r="A217" s="49"/>
      <c r="B217" s="85"/>
      <c r="C217" s="86"/>
      <c r="D217" s="65"/>
      <c r="E217" s="66"/>
    </row>
    <row r="218" spans="1:5">
      <c r="A218" s="49"/>
      <c r="B218" s="85"/>
      <c r="C218" s="86"/>
      <c r="D218" s="65"/>
      <c r="E218" s="66"/>
    </row>
    <row r="219" spans="1:5">
      <c r="A219" s="49"/>
      <c r="B219" s="85"/>
      <c r="C219" s="86"/>
      <c r="D219" s="65"/>
      <c r="E219" s="66"/>
    </row>
    <row r="220" spans="1:5">
      <c r="A220" s="49"/>
      <c r="B220" s="85"/>
      <c r="C220" s="86"/>
      <c r="D220" s="65"/>
      <c r="E220" s="66"/>
    </row>
    <row r="221" spans="1:5">
      <c r="A221" s="49"/>
      <c r="B221" s="85"/>
      <c r="C221" s="86"/>
      <c r="D221" s="65"/>
      <c r="E221" s="66"/>
    </row>
    <row r="222" spans="1:5">
      <c r="A222" s="49"/>
      <c r="B222" s="85"/>
      <c r="C222" s="86"/>
      <c r="D222" s="65"/>
      <c r="E222" s="66"/>
    </row>
    <row r="223" spans="1:5">
      <c r="A223" s="49"/>
      <c r="B223" s="85"/>
      <c r="C223" s="86"/>
      <c r="D223" s="65"/>
      <c r="E223" s="66"/>
    </row>
    <row r="224" spans="1:5">
      <c r="A224" s="49"/>
      <c r="B224" s="85"/>
      <c r="C224" s="86"/>
      <c r="D224" s="65"/>
      <c r="E224" s="66"/>
    </row>
    <row r="225" spans="1:5">
      <c r="A225" s="49"/>
      <c r="B225" s="85"/>
      <c r="C225" s="86"/>
      <c r="D225" s="65"/>
      <c r="E225" s="66"/>
    </row>
    <row r="226" spans="1:5">
      <c r="A226" s="49"/>
      <c r="B226" s="85"/>
      <c r="C226" s="86"/>
      <c r="D226" s="65"/>
      <c r="E226" s="66"/>
    </row>
    <row r="227" spans="1:5">
      <c r="A227" s="49"/>
      <c r="B227" s="85"/>
      <c r="C227" s="86"/>
      <c r="D227" s="65"/>
      <c r="E227" s="66"/>
    </row>
    <row r="228" spans="1:5">
      <c r="A228" s="49"/>
      <c r="B228" s="85"/>
      <c r="C228" s="86"/>
      <c r="D228" s="65"/>
      <c r="E228" s="66"/>
    </row>
    <row r="229" spans="1:5">
      <c r="A229" s="49"/>
      <c r="B229" s="85"/>
      <c r="C229" s="86"/>
      <c r="D229" s="65"/>
      <c r="E229" s="66"/>
    </row>
    <row r="230" spans="1:5">
      <c r="A230" s="49"/>
      <c r="B230" s="85"/>
      <c r="C230" s="86"/>
      <c r="D230" s="65"/>
      <c r="E230" s="66"/>
    </row>
    <row r="231" spans="1:5">
      <c r="A231" s="49"/>
      <c r="B231" s="85"/>
      <c r="C231" s="86"/>
      <c r="D231" s="65"/>
      <c r="E231" s="66"/>
    </row>
    <row r="232" spans="1:5">
      <c r="A232" s="49"/>
      <c r="B232" s="85"/>
      <c r="C232" s="86"/>
      <c r="D232" s="65"/>
      <c r="E232" s="66"/>
    </row>
    <row r="233" spans="1:5">
      <c r="A233" s="49"/>
      <c r="B233" s="85"/>
      <c r="C233" s="86"/>
      <c r="D233" s="65"/>
      <c r="E233" s="66"/>
    </row>
    <row r="234" spans="1:5">
      <c r="A234" s="49"/>
      <c r="B234" s="85"/>
      <c r="C234" s="86"/>
      <c r="D234" s="65"/>
      <c r="E234" s="66"/>
    </row>
    <row r="235" spans="1:5">
      <c r="A235" s="49"/>
      <c r="B235" s="85"/>
      <c r="C235" s="86"/>
      <c r="D235" s="65"/>
      <c r="E235" s="66"/>
    </row>
    <row r="236" spans="1:5">
      <c r="A236" s="49"/>
      <c r="B236" s="85"/>
      <c r="C236" s="86"/>
      <c r="D236" s="65"/>
      <c r="E236" s="66"/>
    </row>
    <row r="237" spans="1:5">
      <c r="A237" s="49"/>
      <c r="B237" s="85"/>
      <c r="C237" s="86"/>
      <c r="D237" s="65"/>
      <c r="E237" s="66"/>
    </row>
    <row r="238" spans="1:5">
      <c r="A238" s="49"/>
      <c r="B238" s="85"/>
      <c r="C238" s="86"/>
      <c r="D238" s="65"/>
      <c r="E238" s="66"/>
    </row>
    <row r="239" spans="1:5">
      <c r="A239" s="49"/>
      <c r="B239" s="85"/>
      <c r="C239" s="86"/>
      <c r="D239" s="65"/>
      <c r="E239" s="66"/>
    </row>
    <row r="240" spans="1:5">
      <c r="A240" s="49"/>
      <c r="B240" s="85"/>
      <c r="C240" s="86"/>
      <c r="D240" s="65"/>
      <c r="E240" s="66"/>
    </row>
    <row r="241" spans="1:5">
      <c r="A241" s="49"/>
      <c r="B241" s="85"/>
      <c r="C241" s="86"/>
      <c r="D241" s="65"/>
      <c r="E241" s="66"/>
    </row>
    <row r="242" spans="1:5">
      <c r="A242" s="49"/>
      <c r="B242" s="85"/>
      <c r="C242" s="86"/>
      <c r="D242" s="65"/>
      <c r="E242" s="66"/>
    </row>
    <row r="243" spans="1:5">
      <c r="A243" s="49"/>
      <c r="B243" s="85"/>
      <c r="C243" s="86"/>
      <c r="D243" s="65"/>
      <c r="E243" s="66"/>
    </row>
    <row r="244" spans="1:5">
      <c r="A244" s="49"/>
      <c r="B244" s="85"/>
      <c r="C244" s="86"/>
      <c r="D244" s="65"/>
      <c r="E244" s="66"/>
    </row>
    <row r="245" spans="1:5">
      <c r="A245" s="49"/>
      <c r="B245" s="85"/>
      <c r="C245" s="86"/>
      <c r="D245" s="65"/>
      <c r="E245" s="66"/>
    </row>
    <row r="246" spans="1:5">
      <c r="A246" s="49"/>
      <c r="B246" s="85"/>
      <c r="C246" s="86"/>
      <c r="D246" s="65"/>
      <c r="E246" s="66"/>
    </row>
    <row r="247" spans="1:5">
      <c r="A247" s="49"/>
      <c r="B247" s="85"/>
      <c r="C247" s="86"/>
      <c r="D247" s="65"/>
      <c r="E247" s="66"/>
    </row>
    <row r="248" spans="1:5">
      <c r="A248" s="49"/>
      <c r="B248" s="85"/>
      <c r="C248" s="86"/>
      <c r="D248" s="65"/>
      <c r="E248" s="66"/>
    </row>
    <row r="249" spans="1:5">
      <c r="A249" s="49"/>
      <c r="B249" s="85"/>
      <c r="C249" s="86"/>
      <c r="D249" s="65"/>
      <c r="E249" s="66"/>
    </row>
    <row r="250" spans="1:5">
      <c r="A250" s="49"/>
      <c r="B250" s="85"/>
      <c r="C250" s="86"/>
      <c r="D250" s="65"/>
      <c r="E250" s="66"/>
    </row>
    <row r="251" spans="1:5">
      <c r="A251" s="49"/>
      <c r="B251" s="85"/>
      <c r="C251" s="86"/>
      <c r="D251" s="65"/>
      <c r="E251" s="66"/>
    </row>
    <row r="252" spans="1:5">
      <c r="A252" s="49"/>
      <c r="B252" s="85"/>
      <c r="C252" s="86"/>
      <c r="D252" s="65"/>
      <c r="E252" s="66"/>
    </row>
    <row r="253" spans="1:5">
      <c r="A253" s="49"/>
      <c r="B253" s="85"/>
      <c r="C253" s="86"/>
      <c r="D253" s="65"/>
      <c r="E253" s="66"/>
    </row>
    <row r="254" spans="1:5">
      <c r="A254" s="49"/>
      <c r="B254" s="85"/>
      <c r="C254" s="86"/>
      <c r="D254" s="65"/>
      <c r="E254" s="66"/>
    </row>
    <row r="255" spans="1:5">
      <c r="A255" s="49"/>
      <c r="B255" s="85"/>
      <c r="C255" s="86"/>
      <c r="D255" s="65"/>
      <c r="E255" s="66"/>
    </row>
    <row r="256" spans="1:5">
      <c r="A256" s="49"/>
      <c r="B256" s="85"/>
      <c r="C256" s="86"/>
      <c r="D256" s="65"/>
      <c r="E256" s="66"/>
    </row>
    <row r="257" spans="1:5">
      <c r="A257" s="49"/>
      <c r="B257" s="85"/>
      <c r="C257" s="86"/>
      <c r="D257" s="65"/>
      <c r="E257" s="66"/>
    </row>
    <row r="258" spans="1:5">
      <c r="A258" s="49"/>
      <c r="B258" s="85"/>
      <c r="C258" s="86"/>
      <c r="D258" s="65"/>
      <c r="E258" s="66"/>
    </row>
    <row r="259" spans="1:5">
      <c r="A259" s="49"/>
      <c r="B259" s="85"/>
      <c r="C259" s="86"/>
      <c r="D259" s="65"/>
      <c r="E259" s="66"/>
    </row>
    <row r="260" spans="1:5">
      <c r="A260" s="49"/>
      <c r="B260" s="85"/>
      <c r="C260" s="86"/>
      <c r="D260" s="65"/>
      <c r="E260" s="66"/>
    </row>
    <row r="261" spans="1:5">
      <c r="A261" s="49"/>
      <c r="B261" s="85"/>
      <c r="C261" s="86"/>
      <c r="D261" s="65"/>
      <c r="E261" s="66"/>
    </row>
    <row r="262" spans="1:5">
      <c r="A262" s="49"/>
      <c r="B262" s="85"/>
      <c r="C262" s="86"/>
      <c r="D262" s="65"/>
      <c r="E262" s="66"/>
    </row>
    <row r="263" spans="1:5">
      <c r="A263" s="49"/>
      <c r="B263" s="85"/>
      <c r="C263" s="86"/>
      <c r="D263" s="65"/>
      <c r="E263" s="66"/>
    </row>
    <row r="264" spans="1:5">
      <c r="A264" s="49"/>
      <c r="B264" s="85"/>
      <c r="C264" s="86"/>
      <c r="D264" s="65"/>
      <c r="E264" s="66"/>
    </row>
    <row r="265" spans="1:5">
      <c r="A265" s="49"/>
      <c r="B265" s="85"/>
      <c r="C265" s="86"/>
      <c r="D265" s="65"/>
      <c r="E265" s="66"/>
    </row>
    <row r="266" spans="1:5">
      <c r="A266" s="49"/>
      <c r="B266" s="85"/>
      <c r="C266" s="86"/>
      <c r="D266" s="65"/>
      <c r="E266" s="66"/>
    </row>
    <row r="267" spans="1:5">
      <c r="A267" s="49"/>
      <c r="B267" s="85"/>
      <c r="C267" s="86"/>
      <c r="D267" s="65"/>
      <c r="E267" s="66"/>
    </row>
    <row r="268" spans="1:5">
      <c r="A268" s="49"/>
      <c r="B268" s="85"/>
      <c r="C268" s="86"/>
      <c r="D268" s="65"/>
      <c r="E268" s="66"/>
    </row>
    <row r="269" spans="1:5">
      <c r="A269" s="49"/>
      <c r="B269" s="85"/>
      <c r="C269" s="86"/>
      <c r="D269" s="65"/>
      <c r="E269" s="66"/>
    </row>
    <row r="270" spans="1:5">
      <c r="A270" s="49"/>
      <c r="B270" s="85"/>
      <c r="C270" s="86"/>
      <c r="D270" s="65"/>
      <c r="E270" s="66"/>
    </row>
    <row r="271" spans="1:5">
      <c r="A271" s="49"/>
      <c r="B271" s="85"/>
      <c r="C271" s="86"/>
      <c r="D271" s="65"/>
      <c r="E271" s="66"/>
    </row>
    <row r="272" spans="1:5">
      <c r="A272" s="49"/>
      <c r="B272" s="85"/>
      <c r="C272" s="86"/>
      <c r="D272" s="65"/>
      <c r="E272" s="66"/>
    </row>
    <row r="273" spans="1:3">
      <c r="A273" s="49"/>
      <c r="B273" s="85"/>
      <c r="C273" s="86"/>
    </row>
  </sheetData>
  <autoFilter ref="A4:E60"/>
  <mergeCells count="7">
    <mergeCell ref="A38:C38"/>
    <mergeCell ref="A59:C59"/>
    <mergeCell ref="A2:F2"/>
    <mergeCell ref="A9:C9"/>
    <mergeCell ref="A18:C18"/>
    <mergeCell ref="A24:C24"/>
    <mergeCell ref="A31:C31"/>
  </mergeCells>
  <dataValidations count="2">
    <dataValidation allowBlank="1" showInputMessage="1" showErrorMessage="1" prompt="(Il vous est demandé de donner quelques éléments permettant d'identifier le projet soutenu_x000a_(ex.: rénovation thermique d'une salle polyvalente_x000a_dans la mairie de XXX). " sqref="C11:C12 C14 C16:C17 C20 C22:C23 C25:C30 C32:C37">
      <formula1>0</formula1>
      <formula2>0</formula2>
    </dataValidation>
    <dataValidation type="decimal" operator="greaterThan" allowBlank="1" showInputMessage="1" showErrorMessage="1" prompt="Colonne ne pouvant contenir que des nombres" sqref="D5:E38 D59:E59">
      <formula1>0</formula1>
      <formula2>0</formula2>
    </dataValidation>
  </dataValidations>
  <pageMargins left="0.27569444444444402" right="0.27569444444444402" top="0.78749999999999998" bottom="0.78749999999999998" header="0.511811023622047" footer="0.511811023622047"/>
  <pageSetup paperSize="8" scale="76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'Ne pas modifier'!$C$52:$C$158</xm:f>
          </x14:formula1>
          <x14:formula2>
            <xm:f>0</xm:f>
          </x14:formula2>
          <xm:sqref>A10:A17</xm:sqref>
        </x14:dataValidation>
        <x14:dataValidation type="list" allowBlank="1" showInputMessage="1" showErrorMessage="1">
          <x14:formula1>
            <xm:f>'M:\EUROPE_TERRITOIRES\01 - Aménagement du territoire\02 - Dotations\01 - DSIL et DSID\05 - DSIL et DSID 2026\03_Programmation préfets de département\18\[DSIL-2026-Pref18 - Programmation.xlsx]Ne pas modifier'!#REF!</xm:f>
          </x14:formula1>
          <x14:formula2>
            <xm:f>0</xm:f>
          </x14:formula2>
          <xm:sqref>A5:A8</xm:sqref>
        </x14:dataValidation>
        <x14:dataValidation type="list" allowBlank="1" showInputMessage="1" showErrorMessage="1">
          <x14:formula1>
            <xm:f>'M:\EUROPE_TERRITOIRES\01 - Aménagement du territoire\02 - Dotations\01 - DSIL et DSID\05 - DSIL et DSID 2026\03_Programmation préfets de département\41\[maquette-prog-DSIL-2026_PREF41.xlsx]Ne pas modifier'!#REF!</xm:f>
          </x14:formula1>
          <x14:formula2>
            <xm:f>0</xm:f>
          </x14:formula2>
          <xm:sqref>A32:A37</xm:sqref>
        </x14:dataValidation>
        <x14:dataValidation type="list" allowBlank="1" showInputMessage="1" showErrorMessage="1">
          <x14:formula1>
            <xm:f>'M:\EUROPE_TERRITOIRES\01 - Aménagement du territoire\02 - Dotations\01 - DSIL et DSID\05 - DSIL et DSID 2026\03_Programmation préfets de département\37\[maquette-prog-DSIL-2026 PRFE 37.xlsx]Ne pas modifier'!#REF!</xm:f>
          </x14:formula1>
          <x14:formula2>
            <xm:f>0</xm:f>
          </x14:formula2>
          <xm:sqref>A25:A30</xm:sqref>
        </x14:dataValidation>
        <x14:dataValidation type="list" allowBlank="1" showInputMessage="1" showErrorMessage="1">
          <x14:formula1>
            <xm:f>'M:\EUROPE_TERRITOIRES\01 - Aménagement du territoire\02 - Dotations\01 - DSIL et DSID\05 - DSIL et DSID 2026\03_Programmation préfets de département\36\[DSIL-2026-PREF36 - Programmation.xlsx]Ne pas modifier'!#REF!</xm:f>
          </x14:formula1>
          <x14:formula2>
            <xm:f>0</xm:f>
          </x14:formula2>
          <xm:sqref>A19:A23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3:C170"/>
  <sheetViews>
    <sheetView zoomScale="80" zoomScaleNormal="80" workbookViewId="0">
      <selection activeCell="C34" activeCellId="1" sqref="E16:E17 C34"/>
    </sheetView>
  </sheetViews>
  <sheetFormatPr baseColWidth="10" defaultColWidth="11.42578125" defaultRowHeight="15"/>
  <cols>
    <col min="1" max="1" width="11.42578125" style="2"/>
    <col min="2" max="2" width="24.28515625" style="2" customWidth="1"/>
    <col min="3" max="3" width="106.42578125" style="2" customWidth="1"/>
    <col min="4" max="16384" width="11.42578125" style="2"/>
  </cols>
  <sheetData>
    <row r="3" spans="2:3">
      <c r="B3" s="90" t="s">
        <v>29</v>
      </c>
      <c r="C3" s="90"/>
    </row>
    <row r="4" spans="2:3">
      <c r="B4" s="1"/>
      <c r="C4" s="1"/>
    </row>
    <row r="5" spans="2:3">
      <c r="B5" s="3" t="s">
        <v>30</v>
      </c>
      <c r="C5" s="4" t="s">
        <v>16</v>
      </c>
    </row>
    <row r="6" spans="2:3">
      <c r="B6" s="5"/>
      <c r="C6" s="4" t="s">
        <v>31</v>
      </c>
    </row>
    <row r="7" spans="2:3">
      <c r="B7" s="5"/>
      <c r="C7" s="6" t="s">
        <v>13</v>
      </c>
    </row>
    <row r="8" spans="2:3">
      <c r="B8" s="5"/>
      <c r="C8" s="6" t="s">
        <v>7</v>
      </c>
    </row>
    <row r="9" spans="2:3">
      <c r="B9" s="5"/>
      <c r="C9" s="6" t="s">
        <v>32</v>
      </c>
    </row>
    <row r="10" spans="2:3">
      <c r="B10" s="5"/>
      <c r="C10" s="6" t="s">
        <v>33</v>
      </c>
    </row>
    <row r="11" spans="2:3">
      <c r="B11" s="5"/>
      <c r="C11" s="6" t="s">
        <v>34</v>
      </c>
    </row>
    <row r="12" spans="2:3">
      <c r="B12" s="5"/>
      <c r="C12" s="6" t="s">
        <v>35</v>
      </c>
    </row>
    <row r="13" spans="2:3">
      <c r="B13" s="5"/>
      <c r="C13" s="6" t="s">
        <v>36</v>
      </c>
    </row>
    <row r="14" spans="2:3">
      <c r="B14" s="7"/>
      <c r="C14" s="8" t="s">
        <v>37</v>
      </c>
    </row>
    <row r="16" spans="2:3">
      <c r="B16" s="9" t="s">
        <v>38</v>
      </c>
      <c r="C16" s="10" t="s">
        <v>16</v>
      </c>
    </row>
    <row r="17" spans="2:3">
      <c r="B17" s="11"/>
      <c r="C17" s="12" t="s">
        <v>39</v>
      </c>
    </row>
    <row r="18" spans="2:3">
      <c r="B18" s="11"/>
      <c r="C18" s="13" t="s">
        <v>40</v>
      </c>
    </row>
    <row r="19" spans="2:3">
      <c r="B19" s="11"/>
      <c r="C19" s="14" t="s">
        <v>41</v>
      </c>
    </row>
    <row r="20" spans="2:3">
      <c r="B20" s="11"/>
      <c r="C20" s="14" t="s">
        <v>42</v>
      </c>
    </row>
    <row r="21" spans="2:3">
      <c r="B21" s="11"/>
      <c r="C21" s="14" t="s">
        <v>43</v>
      </c>
    </row>
    <row r="22" spans="2:3">
      <c r="B22" s="15"/>
      <c r="C22" s="16" t="s">
        <v>44</v>
      </c>
    </row>
    <row r="23" spans="2:3">
      <c r="C23" s="17"/>
    </row>
    <row r="24" spans="2:3">
      <c r="B24" s="18" t="s">
        <v>45</v>
      </c>
      <c r="C24" s="4" t="s">
        <v>6</v>
      </c>
    </row>
    <row r="25" spans="2:3">
      <c r="B25" s="19"/>
      <c r="C25" s="6" t="s">
        <v>12</v>
      </c>
    </row>
    <row r="26" spans="2:3">
      <c r="B26" s="19"/>
      <c r="C26" s="6" t="s">
        <v>46</v>
      </c>
    </row>
    <row r="27" spans="2:3">
      <c r="B27" s="19"/>
      <c r="C27" s="6" t="s">
        <v>47</v>
      </c>
    </row>
    <row r="28" spans="2:3">
      <c r="B28" s="19"/>
      <c r="C28" s="6" t="s">
        <v>48</v>
      </c>
    </row>
    <row r="29" spans="2:3">
      <c r="B29" s="19"/>
      <c r="C29" s="6" t="s">
        <v>49</v>
      </c>
    </row>
    <row r="30" spans="2:3">
      <c r="B30" s="19"/>
      <c r="C30" s="20" t="s">
        <v>50</v>
      </c>
    </row>
    <row r="31" spans="2:3">
      <c r="B31" s="21"/>
      <c r="C31" s="8" t="s">
        <v>51</v>
      </c>
    </row>
    <row r="32" spans="2:3">
      <c r="C32" s="17"/>
    </row>
    <row r="33" spans="2:3">
      <c r="B33" s="22" t="s">
        <v>52</v>
      </c>
      <c r="C33" s="23" t="s">
        <v>5</v>
      </c>
    </row>
    <row r="34" spans="2:3">
      <c r="B34" s="24"/>
      <c r="C34" s="25" t="s">
        <v>53</v>
      </c>
    </row>
    <row r="35" spans="2:3">
      <c r="B35" s="24"/>
      <c r="C35" s="25" t="s">
        <v>54</v>
      </c>
    </row>
    <row r="36" spans="2:3">
      <c r="B36" s="24"/>
      <c r="C36" s="25" t="s">
        <v>55</v>
      </c>
    </row>
    <row r="37" spans="2:3">
      <c r="B37" s="24"/>
      <c r="C37" s="25" t="s">
        <v>56</v>
      </c>
    </row>
    <row r="38" spans="2:3">
      <c r="B38" s="24"/>
      <c r="C38" s="25" t="s">
        <v>57</v>
      </c>
    </row>
    <row r="39" spans="2:3">
      <c r="B39" s="24"/>
      <c r="C39" s="25" t="s">
        <v>8</v>
      </c>
    </row>
    <row r="40" spans="2:3">
      <c r="B40" s="24"/>
      <c r="C40" s="25" t="s">
        <v>58</v>
      </c>
    </row>
    <row r="41" spans="2:3">
      <c r="B41" s="24"/>
      <c r="C41" s="25" t="s">
        <v>59</v>
      </c>
    </row>
    <row r="42" spans="2:3">
      <c r="B42" s="24"/>
      <c r="C42" s="25" t="s">
        <v>60</v>
      </c>
    </row>
    <row r="43" spans="2:3">
      <c r="B43" s="24"/>
      <c r="C43" s="25" t="s">
        <v>61</v>
      </c>
    </row>
    <row r="44" spans="2:3">
      <c r="B44" s="24"/>
      <c r="C44" s="25" t="s">
        <v>62</v>
      </c>
    </row>
    <row r="45" spans="2:3">
      <c r="B45" s="24"/>
      <c r="C45" s="25" t="s">
        <v>63</v>
      </c>
    </row>
    <row r="46" spans="2:3">
      <c r="B46" s="24"/>
      <c r="C46" s="25" t="s">
        <v>64</v>
      </c>
    </row>
    <row r="47" spans="2:3">
      <c r="B47" s="24"/>
      <c r="C47" s="25" t="s">
        <v>65</v>
      </c>
    </row>
    <row r="48" spans="2:3">
      <c r="B48" s="24"/>
      <c r="C48" s="25" t="s">
        <v>66</v>
      </c>
    </row>
    <row r="49" spans="2:3">
      <c r="B49" s="24"/>
      <c r="C49" s="25" t="s">
        <v>67</v>
      </c>
    </row>
    <row r="50" spans="2:3">
      <c r="B50" s="26"/>
      <c r="C50" s="27" t="s">
        <v>68</v>
      </c>
    </row>
    <row r="52" spans="2:3">
      <c r="B52" s="28" t="s">
        <v>69</v>
      </c>
      <c r="C52" s="29" t="s">
        <v>70</v>
      </c>
    </row>
    <row r="53" spans="2:3">
      <c r="B53" s="30"/>
      <c r="C53" s="31" t="s">
        <v>71</v>
      </c>
    </row>
    <row r="54" spans="2:3">
      <c r="B54" s="30"/>
      <c r="C54" s="31" t="s">
        <v>72</v>
      </c>
    </row>
    <row r="55" spans="2:3">
      <c r="B55" s="30"/>
      <c r="C55" s="31" t="s">
        <v>73</v>
      </c>
    </row>
    <row r="56" spans="2:3">
      <c r="B56" s="30"/>
      <c r="C56" s="31" t="s">
        <v>74</v>
      </c>
    </row>
    <row r="57" spans="2:3">
      <c r="B57" s="30"/>
      <c r="C57" s="31" t="s">
        <v>75</v>
      </c>
    </row>
    <row r="58" spans="2:3">
      <c r="B58" s="30"/>
      <c r="C58" s="31" t="s">
        <v>76</v>
      </c>
    </row>
    <row r="59" spans="2:3">
      <c r="B59" s="30"/>
      <c r="C59" s="31" t="s">
        <v>77</v>
      </c>
    </row>
    <row r="60" spans="2:3">
      <c r="B60" s="30"/>
      <c r="C60" s="31" t="s">
        <v>78</v>
      </c>
    </row>
    <row r="61" spans="2:3">
      <c r="B61" s="30"/>
      <c r="C61" s="31" t="s">
        <v>79</v>
      </c>
    </row>
    <row r="62" spans="2:3">
      <c r="B62" s="30"/>
      <c r="C62" s="31" t="s">
        <v>80</v>
      </c>
    </row>
    <row r="63" spans="2:3">
      <c r="B63" s="30"/>
      <c r="C63" s="31" t="s">
        <v>81</v>
      </c>
    </row>
    <row r="64" spans="2:3">
      <c r="B64" s="30"/>
      <c r="C64" s="31" t="s">
        <v>82</v>
      </c>
    </row>
    <row r="65" spans="2:3">
      <c r="B65" s="30"/>
      <c r="C65" s="31" t="s">
        <v>83</v>
      </c>
    </row>
    <row r="66" spans="2:3">
      <c r="B66" s="30"/>
      <c r="C66" s="31" t="s">
        <v>84</v>
      </c>
    </row>
    <row r="67" spans="2:3">
      <c r="B67" s="30"/>
      <c r="C67" s="31" t="s">
        <v>85</v>
      </c>
    </row>
    <row r="68" spans="2:3">
      <c r="B68" s="30"/>
      <c r="C68" s="31" t="s">
        <v>86</v>
      </c>
    </row>
    <row r="69" spans="2:3">
      <c r="B69" s="30"/>
      <c r="C69" s="31" t="s">
        <v>87</v>
      </c>
    </row>
    <row r="70" spans="2:3">
      <c r="B70" s="30"/>
      <c r="C70" s="31" t="s">
        <v>88</v>
      </c>
    </row>
    <row r="71" spans="2:3">
      <c r="B71" s="30"/>
      <c r="C71" s="31" t="s">
        <v>89</v>
      </c>
    </row>
    <row r="72" spans="2:3">
      <c r="B72" s="30"/>
      <c r="C72" s="31" t="s">
        <v>90</v>
      </c>
    </row>
    <row r="73" spans="2:3">
      <c r="B73" s="30"/>
      <c r="C73" s="31" t="s">
        <v>91</v>
      </c>
    </row>
    <row r="74" spans="2:3">
      <c r="B74" s="30"/>
      <c r="C74" s="31" t="s">
        <v>92</v>
      </c>
    </row>
    <row r="75" spans="2:3">
      <c r="B75" s="30"/>
      <c r="C75" s="31" t="s">
        <v>93</v>
      </c>
    </row>
    <row r="76" spans="2:3">
      <c r="B76" s="30"/>
      <c r="C76" s="31" t="s">
        <v>94</v>
      </c>
    </row>
    <row r="77" spans="2:3">
      <c r="B77" s="30"/>
      <c r="C77" s="31" t="s">
        <v>95</v>
      </c>
    </row>
    <row r="78" spans="2:3">
      <c r="B78" s="30"/>
      <c r="C78" s="31" t="s">
        <v>9</v>
      </c>
    </row>
    <row r="79" spans="2:3">
      <c r="B79" s="30"/>
      <c r="C79" s="31" t="s">
        <v>96</v>
      </c>
    </row>
    <row r="80" spans="2:3">
      <c r="B80" s="30"/>
      <c r="C80" s="31" t="s">
        <v>97</v>
      </c>
    </row>
    <row r="81" spans="2:3">
      <c r="B81" s="30"/>
      <c r="C81" s="31" t="s">
        <v>98</v>
      </c>
    </row>
    <row r="82" spans="2:3">
      <c r="B82" s="30"/>
      <c r="C82" s="31" t="s">
        <v>99</v>
      </c>
    </row>
    <row r="83" spans="2:3">
      <c r="B83" s="30"/>
      <c r="C83" s="31" t="s">
        <v>100</v>
      </c>
    </row>
    <row r="84" spans="2:3">
      <c r="B84" s="30"/>
      <c r="C84" s="31" t="s">
        <v>101</v>
      </c>
    </row>
    <row r="85" spans="2:3">
      <c r="B85" s="30"/>
      <c r="C85" s="31" t="s">
        <v>102</v>
      </c>
    </row>
    <row r="86" spans="2:3">
      <c r="B86" s="30"/>
      <c r="C86" s="31" t="s">
        <v>103</v>
      </c>
    </row>
    <row r="87" spans="2:3">
      <c r="B87" s="30"/>
      <c r="C87" s="31" t="s">
        <v>104</v>
      </c>
    </row>
    <row r="88" spans="2:3">
      <c r="B88" s="30"/>
      <c r="C88" s="31" t="s">
        <v>105</v>
      </c>
    </row>
    <row r="89" spans="2:3">
      <c r="B89" s="30"/>
      <c r="C89" s="31" t="s">
        <v>106</v>
      </c>
    </row>
    <row r="90" spans="2:3">
      <c r="B90" s="30"/>
      <c r="C90" s="31" t="s">
        <v>107</v>
      </c>
    </row>
    <row r="91" spans="2:3">
      <c r="B91" s="30"/>
      <c r="C91" s="31" t="s">
        <v>108</v>
      </c>
    </row>
    <row r="92" spans="2:3">
      <c r="B92" s="30"/>
      <c r="C92" s="31" t="s">
        <v>109</v>
      </c>
    </row>
    <row r="93" spans="2:3">
      <c r="B93" s="30"/>
      <c r="C93" s="31" t="s">
        <v>110</v>
      </c>
    </row>
    <row r="94" spans="2:3">
      <c r="B94" s="30"/>
      <c r="C94" s="31" t="s">
        <v>111</v>
      </c>
    </row>
    <row r="95" spans="2:3">
      <c r="B95" s="30"/>
      <c r="C95" s="31" t="s">
        <v>112</v>
      </c>
    </row>
    <row r="96" spans="2:3">
      <c r="B96" s="30"/>
      <c r="C96" s="31" t="s">
        <v>113</v>
      </c>
    </row>
    <row r="97" spans="2:3">
      <c r="B97" s="30"/>
      <c r="C97" s="31" t="s">
        <v>114</v>
      </c>
    </row>
    <row r="98" spans="2:3">
      <c r="B98" s="30"/>
      <c r="C98" s="31" t="s">
        <v>115</v>
      </c>
    </row>
    <row r="99" spans="2:3">
      <c r="B99" s="30"/>
      <c r="C99" s="31" t="s">
        <v>116</v>
      </c>
    </row>
    <row r="100" spans="2:3">
      <c r="B100" s="30"/>
      <c r="C100" s="31" t="s">
        <v>117</v>
      </c>
    </row>
    <row r="101" spans="2:3">
      <c r="B101" s="30"/>
      <c r="C101" s="31" t="s">
        <v>118</v>
      </c>
    </row>
    <row r="102" spans="2:3">
      <c r="B102" s="30"/>
      <c r="C102" s="31" t="s">
        <v>119</v>
      </c>
    </row>
    <row r="103" spans="2:3">
      <c r="B103" s="30"/>
      <c r="C103" s="31" t="s">
        <v>120</v>
      </c>
    </row>
    <row r="104" spans="2:3">
      <c r="B104" s="30"/>
      <c r="C104" s="31" t="s">
        <v>121</v>
      </c>
    </row>
    <row r="105" spans="2:3">
      <c r="B105" s="30"/>
      <c r="C105" s="31" t="s">
        <v>122</v>
      </c>
    </row>
    <row r="106" spans="2:3">
      <c r="B106" s="30"/>
      <c r="C106" s="31" t="s">
        <v>123</v>
      </c>
    </row>
    <row r="107" spans="2:3">
      <c r="B107" s="30"/>
      <c r="C107" s="31" t="s">
        <v>124</v>
      </c>
    </row>
    <row r="108" spans="2:3">
      <c r="B108" s="30"/>
      <c r="C108" s="31" t="s">
        <v>125</v>
      </c>
    </row>
    <row r="109" spans="2:3">
      <c r="B109" s="30"/>
      <c r="C109" s="31" t="s">
        <v>126</v>
      </c>
    </row>
    <row r="110" spans="2:3">
      <c r="B110" s="30"/>
      <c r="C110" s="31" t="s">
        <v>127</v>
      </c>
    </row>
    <row r="111" spans="2:3">
      <c r="B111" s="30"/>
      <c r="C111" s="31" t="s">
        <v>128</v>
      </c>
    </row>
    <row r="112" spans="2:3">
      <c r="B112" s="30"/>
      <c r="C112" s="31" t="s">
        <v>129</v>
      </c>
    </row>
    <row r="113" spans="2:3">
      <c r="B113" s="30"/>
      <c r="C113" s="31" t="s">
        <v>130</v>
      </c>
    </row>
    <row r="114" spans="2:3">
      <c r="B114" s="30"/>
      <c r="C114" s="31" t="s">
        <v>131</v>
      </c>
    </row>
    <row r="115" spans="2:3">
      <c r="B115" s="30"/>
      <c r="C115" s="31" t="s">
        <v>132</v>
      </c>
    </row>
    <row r="116" spans="2:3">
      <c r="B116" s="30"/>
      <c r="C116" s="31" t="s">
        <v>133</v>
      </c>
    </row>
    <row r="117" spans="2:3">
      <c r="B117" s="30"/>
      <c r="C117" s="31" t="s">
        <v>134</v>
      </c>
    </row>
    <row r="118" spans="2:3">
      <c r="B118" s="30"/>
      <c r="C118" s="31" t="s">
        <v>135</v>
      </c>
    </row>
    <row r="119" spans="2:3">
      <c r="B119" s="30"/>
      <c r="C119" s="31" t="s">
        <v>136</v>
      </c>
    </row>
    <row r="120" spans="2:3">
      <c r="B120" s="30"/>
      <c r="C120" s="31" t="s">
        <v>137</v>
      </c>
    </row>
    <row r="121" spans="2:3">
      <c r="B121" s="30"/>
      <c r="C121" s="31" t="s">
        <v>138</v>
      </c>
    </row>
    <row r="122" spans="2:3">
      <c r="B122" s="30"/>
      <c r="C122" s="31" t="s">
        <v>139</v>
      </c>
    </row>
    <row r="123" spans="2:3">
      <c r="B123" s="30"/>
      <c r="C123" s="31" t="s">
        <v>140</v>
      </c>
    </row>
    <row r="124" spans="2:3">
      <c r="B124" s="30"/>
      <c r="C124" s="31" t="s">
        <v>141</v>
      </c>
    </row>
    <row r="125" spans="2:3">
      <c r="B125" s="30"/>
      <c r="C125" s="31" t="s">
        <v>142</v>
      </c>
    </row>
    <row r="126" spans="2:3">
      <c r="B126" s="30"/>
      <c r="C126" s="31" t="s">
        <v>143</v>
      </c>
    </row>
    <row r="127" spans="2:3">
      <c r="B127" s="30"/>
      <c r="C127" s="31" t="s">
        <v>144</v>
      </c>
    </row>
    <row r="128" spans="2:3">
      <c r="B128" s="30"/>
      <c r="C128" s="31" t="s">
        <v>145</v>
      </c>
    </row>
    <row r="129" spans="2:3">
      <c r="B129" s="30"/>
      <c r="C129" s="31" t="s">
        <v>146</v>
      </c>
    </row>
    <row r="130" spans="2:3">
      <c r="B130" s="30"/>
      <c r="C130" s="31" t="s">
        <v>147</v>
      </c>
    </row>
    <row r="131" spans="2:3">
      <c r="B131" s="30"/>
      <c r="C131" s="31" t="s">
        <v>148</v>
      </c>
    </row>
    <row r="132" spans="2:3">
      <c r="B132" s="30"/>
      <c r="C132" s="31" t="s">
        <v>149</v>
      </c>
    </row>
    <row r="133" spans="2:3">
      <c r="B133" s="30"/>
      <c r="C133" s="31" t="s">
        <v>150</v>
      </c>
    </row>
    <row r="134" spans="2:3">
      <c r="B134" s="30"/>
      <c r="C134" s="31" t="s">
        <v>151</v>
      </c>
    </row>
    <row r="135" spans="2:3">
      <c r="B135" s="30"/>
      <c r="C135" s="31" t="s">
        <v>152</v>
      </c>
    </row>
    <row r="136" spans="2:3">
      <c r="B136" s="30"/>
      <c r="C136" s="31" t="s">
        <v>153</v>
      </c>
    </row>
    <row r="137" spans="2:3">
      <c r="B137" s="30"/>
      <c r="C137" s="31" t="s">
        <v>154</v>
      </c>
    </row>
    <row r="138" spans="2:3">
      <c r="B138" s="30"/>
      <c r="C138" s="31" t="s">
        <v>155</v>
      </c>
    </row>
    <row r="139" spans="2:3">
      <c r="B139" s="30"/>
      <c r="C139" s="31" t="s">
        <v>156</v>
      </c>
    </row>
    <row r="140" spans="2:3">
      <c r="B140" s="30"/>
      <c r="C140" s="31" t="s">
        <v>157</v>
      </c>
    </row>
    <row r="141" spans="2:3">
      <c r="B141" s="30"/>
      <c r="C141" s="31" t="s">
        <v>158</v>
      </c>
    </row>
    <row r="142" spans="2:3">
      <c r="B142" s="30"/>
      <c r="C142" s="31" t="s">
        <v>159</v>
      </c>
    </row>
    <row r="143" spans="2:3">
      <c r="B143" s="30"/>
      <c r="C143" s="31" t="s">
        <v>160</v>
      </c>
    </row>
    <row r="144" spans="2:3">
      <c r="B144" s="30"/>
      <c r="C144" s="31" t="s">
        <v>161</v>
      </c>
    </row>
    <row r="145" spans="2:3">
      <c r="B145" s="30"/>
      <c r="C145" s="31" t="s">
        <v>162</v>
      </c>
    </row>
    <row r="146" spans="2:3">
      <c r="B146" s="30"/>
      <c r="C146" s="31" t="s">
        <v>163</v>
      </c>
    </row>
    <row r="147" spans="2:3">
      <c r="B147" s="30"/>
      <c r="C147" s="31" t="s">
        <v>164</v>
      </c>
    </row>
    <row r="148" spans="2:3">
      <c r="B148" s="30"/>
      <c r="C148" s="31" t="s">
        <v>165</v>
      </c>
    </row>
    <row r="149" spans="2:3">
      <c r="B149" s="30"/>
      <c r="C149" s="31" t="s">
        <v>166</v>
      </c>
    </row>
    <row r="150" spans="2:3">
      <c r="B150" s="30"/>
      <c r="C150" s="31" t="s">
        <v>167</v>
      </c>
    </row>
    <row r="151" spans="2:3">
      <c r="B151" s="30"/>
      <c r="C151" s="31" t="s">
        <v>168</v>
      </c>
    </row>
    <row r="152" spans="2:3">
      <c r="B152" s="30"/>
      <c r="C152" s="31" t="s">
        <v>169</v>
      </c>
    </row>
    <row r="153" spans="2:3">
      <c r="B153" s="30"/>
      <c r="C153" s="31" t="s">
        <v>170</v>
      </c>
    </row>
    <row r="154" spans="2:3">
      <c r="B154" s="30"/>
      <c r="C154" s="31" t="s">
        <v>171</v>
      </c>
    </row>
    <row r="155" spans="2:3">
      <c r="B155" s="30"/>
      <c r="C155" s="31" t="s">
        <v>172</v>
      </c>
    </row>
    <row r="156" spans="2:3">
      <c r="B156" s="30"/>
      <c r="C156" s="31" t="s">
        <v>173</v>
      </c>
    </row>
    <row r="157" spans="2:3">
      <c r="B157" s="30"/>
      <c r="C157" s="31" t="s">
        <v>174</v>
      </c>
    </row>
    <row r="158" spans="2:3">
      <c r="B158" s="32"/>
      <c r="C158" s="33" t="s">
        <v>175</v>
      </c>
    </row>
    <row r="160" spans="2:3" ht="15" customHeight="1">
      <c r="B160" s="91" t="s">
        <v>176</v>
      </c>
      <c r="C160" s="34" t="s">
        <v>177</v>
      </c>
    </row>
    <row r="161" spans="2:3">
      <c r="B161" s="91"/>
      <c r="C161" s="35" t="s">
        <v>178</v>
      </c>
    </row>
    <row r="162" spans="2:3">
      <c r="B162" s="91"/>
      <c r="C162" s="36" t="s">
        <v>179</v>
      </c>
    </row>
    <row r="164" spans="2:3">
      <c r="B164" s="37" t="s">
        <v>180</v>
      </c>
      <c r="C164" s="38" t="s">
        <v>181</v>
      </c>
    </row>
    <row r="165" spans="2:3">
      <c r="B165" s="19"/>
      <c r="C165" s="39" t="s">
        <v>182</v>
      </c>
    </row>
    <row r="166" spans="2:3">
      <c r="B166" s="19"/>
      <c r="C166" s="39" t="s">
        <v>183</v>
      </c>
    </row>
    <row r="167" spans="2:3">
      <c r="B167" s="19"/>
      <c r="C167" s="39" t="s">
        <v>184</v>
      </c>
    </row>
    <row r="168" spans="2:3">
      <c r="B168" s="19"/>
      <c r="C168" s="39" t="s">
        <v>185</v>
      </c>
    </row>
    <row r="169" spans="2:3">
      <c r="B169" s="19"/>
      <c r="C169" s="39" t="s">
        <v>186</v>
      </c>
    </row>
    <row r="170" spans="2:3">
      <c r="B170" s="21"/>
      <c r="C170" s="40" t="s">
        <v>187</v>
      </c>
    </row>
  </sheetData>
  <mergeCells count="2">
    <mergeCell ref="B3:C3"/>
    <mergeCell ref="B160:B16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Feuil3</vt:lpstr>
      <vt:lpstr>DSIL 2026 - Listes des projets</vt:lpstr>
      <vt:lpstr>Ne pas modifier</vt:lpstr>
      <vt:lpstr>'DSIL 2026 - Listes des projets'!Zone_d_impression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AUBERT MELANIE</dc:creator>
  <dc:description/>
  <cp:lastModifiedBy>AUBERT MELANIE</cp:lastModifiedBy>
  <cp:lastPrinted>2026-07-24T13:44:42Z</cp:lastPrinted>
  <dcterms:created xsi:type="dcterms:W3CDTF">2026-05-05T07:54:49Z</dcterms:created>
  <dcterms:modified xsi:type="dcterms:W3CDTF">2026-07-27T11:29:08Z</dcterms:modified>
  <dc:language>fr-FR</dc:language>
</cp:coreProperties>
</file>